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4" sheetId="1" r:id="rId1"/>
  </sheets>
  <definedNames>
    <definedName name="_xlnm.Print_Area" localSheetId="0">'BLOK 4'!$A$1:$M$73</definedName>
  </definedNames>
  <calcPr fullCalcOnLoad="1"/>
</workbook>
</file>

<file path=xl/sharedStrings.xml><?xml version="1.0" encoding="utf-8"?>
<sst xmlns="http://schemas.openxmlformats.org/spreadsheetml/2006/main" count="239" uniqueCount="83">
  <si>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</si>
  <si>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</si>
  <si>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</si>
  <si>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</si>
  <si>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</si>
  <si>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</si>
  <si>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</si>
  <si>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</si>
  <si>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</si>
  <si>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</si>
  <si>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</si>
  <si>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</si>
  <si>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</si>
  <si>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P+2+Pk</t>
  </si>
  <si>
    <t>/</t>
  </si>
  <si>
    <t xml:space="preserve">POVRŠINE ZA STANOVANJE SREDNJE GUSTINE                                                                                                  </t>
  </si>
  <si>
    <t>G+P+4</t>
  </si>
  <si>
    <t>P+3</t>
  </si>
  <si>
    <t>P+1+Pk</t>
  </si>
  <si>
    <t>G+P+4+Pk</t>
  </si>
  <si>
    <t>G+P+2+Pk</t>
  </si>
  <si>
    <t>SS4</t>
  </si>
  <si>
    <t>POVRŠINE ZA MEŠOVITE NAMENE</t>
  </si>
  <si>
    <t>MN2</t>
  </si>
  <si>
    <t>POVRŠINE ZA TURIZAM</t>
  </si>
  <si>
    <t>T1</t>
  </si>
  <si>
    <t>POVRŠINE KOMUNALNE INFRASTRUKTURE</t>
  </si>
  <si>
    <t>IOE</t>
  </si>
  <si>
    <t>P</t>
  </si>
  <si>
    <t>SMG3</t>
  </si>
  <si>
    <t>UP3</t>
  </si>
  <si>
    <t>UP4</t>
  </si>
  <si>
    <t>G+P+1+Pk</t>
  </si>
  <si>
    <t>UP7</t>
  </si>
  <si>
    <t>UP9</t>
  </si>
  <si>
    <t>UP12</t>
  </si>
  <si>
    <t>UP13</t>
  </si>
  <si>
    <t>P,P+2</t>
  </si>
  <si>
    <t>UP14</t>
  </si>
  <si>
    <t>UP15</t>
  </si>
  <si>
    <t>UP16</t>
  </si>
  <si>
    <t>P+1</t>
  </si>
  <si>
    <t>UP20</t>
  </si>
  <si>
    <t>UP8</t>
  </si>
  <si>
    <t>UP10</t>
  </si>
  <si>
    <t>UP11</t>
  </si>
  <si>
    <t>UP5</t>
  </si>
  <si>
    <t>UP6</t>
  </si>
  <si>
    <t>UP18</t>
  </si>
  <si>
    <t>UP19</t>
  </si>
  <si>
    <t>UP1</t>
  </si>
  <si>
    <t>UP17</t>
  </si>
  <si>
    <t>UP21</t>
  </si>
  <si>
    <t>UKUPNO - BLOK 4</t>
  </si>
  <si>
    <t>Saobraćajne površine</t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</si>
  <si>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</si>
  <si>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SMG3</t>
    </r>
    <r>
      <rPr>
        <sz val="10"/>
        <rFont val="Arial"/>
        <family val="2"/>
      </rPr>
      <t xml:space="preserve">-Površine za stanovanje male gustine </t>
    </r>
  </si>
  <si>
    <r>
      <rPr>
        <b/>
        <sz val="10"/>
        <rFont val="Arial"/>
        <family val="2"/>
      </rPr>
      <t>MN2</t>
    </r>
    <r>
      <rPr>
        <sz val="10"/>
        <rFont val="Arial"/>
        <family val="2"/>
      </rPr>
      <t>-Površine za mešovite namene</t>
    </r>
  </si>
  <si>
    <r>
      <rPr>
        <b/>
        <sz val="10"/>
        <rFont val="Arial"/>
        <family val="2"/>
      </rPr>
      <t>T1</t>
    </r>
    <r>
      <rPr>
        <sz val="10"/>
        <rFont val="Arial"/>
        <family val="2"/>
      </rPr>
      <t>-Površine za turizam</t>
    </r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</si>
  <si>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</si>
  <si>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r>
      <rPr>
        <b/>
        <sz val="10"/>
        <rFont val="Arial"/>
        <family val="2"/>
      </rPr>
      <t>ŠZ</t>
    </r>
    <r>
      <rPr>
        <sz val="10"/>
        <rFont val="Arial"/>
        <family val="2"/>
      </rPr>
      <t>-Zaštitne šume</t>
    </r>
  </si>
  <si>
    <r>
      <rPr>
        <b/>
        <sz val="10"/>
        <rFont val="Arial"/>
        <family val="2"/>
      </rPr>
      <t>PD</t>
    </r>
    <r>
      <rPr>
        <sz val="10"/>
        <rFont val="Arial"/>
        <family val="2"/>
      </rPr>
      <t>-Drugo poljoprivredno zemljište</t>
    </r>
  </si>
  <si>
    <t xml:space="preserve">POVRŠINE ZA STANOVANJE MALE GUSTINE 
                                                                                                </t>
  </si>
  <si>
    <t>Su+P</t>
  </si>
  <si>
    <t>P, P+1, P+1+Pk</t>
  </si>
  <si>
    <t>P+2</t>
  </si>
  <si>
    <r>
      <t xml:space="preserve">P, P+1, </t>
    </r>
    <r>
      <rPr>
        <sz val="10"/>
        <color indexed="10"/>
        <rFont val="Arial"/>
        <family val="2"/>
      </rPr>
      <t>P</t>
    </r>
  </si>
  <si>
    <t>Su, Su+P+1</t>
  </si>
  <si>
    <t>Su+P+1+Pk</t>
  </si>
  <si>
    <t>UP22</t>
  </si>
  <si>
    <t>G+P+6+Ps</t>
  </si>
  <si>
    <t>dogradnja,nova gradnja</t>
  </si>
  <si>
    <t>dogradnja,nadgradnja,nova gradnja</t>
  </si>
  <si>
    <t>zadržano iz važećeg plana</t>
  </si>
  <si>
    <t>izgradnja novog objekta</t>
  </si>
  <si>
    <t>završetak postojećeg objekta</t>
  </si>
  <si>
    <t>dogradnja, nadgradnja</t>
  </si>
  <si>
    <t>dogradnja, nadgradnja, nova gradnja</t>
  </si>
  <si>
    <t>dogradnja,nadgradnja</t>
  </si>
  <si>
    <t>P+4</t>
  </si>
  <si>
    <t>nova gradnja</t>
  </si>
  <si>
    <t>nadgradnja                                                         prema važećem planu</t>
  </si>
  <si>
    <t>nadgradnja                                                prema važećem planu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</si>
</sst>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13" fontId="0" fillId="34" borderId="11" xfId="0" applyNumberFormat="1" applyFont="1" applyFill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horizontal="center" vertical="center" wrapText="1"/>
    </xf>
    <xf numFmtId="2" fontId="0" fillId="34" borderId="14" xfId="0" applyNumberFormat="1" applyFont="1" applyFill="1" applyBorder="1" applyAlignment="1">
      <alignment horizontal="center" vertical="center" wrapText="1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6" xfId="0" applyNumberFormat="1" applyFont="1" applyFill="1" applyBorder="1" applyAlignment="1">
      <alignment horizontal="right" vertical="center"/>
    </xf>
    <xf numFmtId="172" fontId="0" fillId="34" borderId="17" xfId="0" applyNumberFormat="1" applyFont="1" applyFill="1" applyBorder="1" applyAlignment="1">
      <alignment horizontal="right" vertical="center"/>
    </xf>
    <xf numFmtId="2" fontId="0" fillId="34" borderId="17" xfId="0" applyNumberFormat="1" applyFont="1" applyFill="1" applyBorder="1" applyAlignment="1">
      <alignment horizontal="right" vertical="center"/>
    </xf>
    <xf numFmtId="2" fontId="0" fillId="34" borderId="18" xfId="0" applyNumberFormat="1" applyFont="1" applyFill="1" applyBorder="1" applyAlignment="1">
      <alignment horizontal="right" vertical="center"/>
    </xf>
    <xf numFmtId="2" fontId="0" fillId="34" borderId="19" xfId="0" applyNumberFormat="1" applyFont="1" applyFill="1" applyBorder="1" applyAlignment="1">
      <alignment horizontal="center" vertical="center" wrapText="1"/>
    </xf>
    <xf numFmtId="13" fontId="1" fillId="0" borderId="0" xfId="0" applyNumberFormat="1" applyFont="1" applyBorder="1" applyAlignment="1">
      <alignment vertical="center"/>
    </xf>
    <xf numFmtId="1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right" vertical="center"/>
    </xf>
    <xf numFmtId="2" fontId="0" fillId="34" borderId="10" xfId="0" applyNumberFormat="1" applyFont="1" applyFill="1" applyBorder="1" applyAlignment="1">
      <alignment horizontal="right" vertical="center"/>
    </xf>
    <xf numFmtId="1" fontId="0" fillId="34" borderId="10" xfId="0" applyNumberFormat="1" applyFont="1" applyFill="1" applyBorder="1" applyAlignment="1">
      <alignment horizontal="right" vertical="center"/>
    </xf>
    <xf numFmtId="172" fontId="0" fillId="34" borderId="1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2" fontId="0" fillId="34" borderId="16" xfId="0" applyNumberFormat="1" applyFont="1" applyFill="1" applyBorder="1" applyAlignment="1">
      <alignment horizontal="right" vertical="center" wrapText="1"/>
    </xf>
    <xf numFmtId="172" fontId="0" fillId="0" borderId="21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0" borderId="23" xfId="0" applyNumberFormat="1" applyFont="1" applyFill="1" applyBorder="1" applyAlignment="1">
      <alignment horizontal="right" vertical="center" wrapText="1"/>
    </xf>
    <xf numFmtId="2" fontId="0" fillId="34" borderId="26" xfId="0" applyNumberFormat="1" applyFont="1" applyFill="1" applyBorder="1" applyAlignment="1">
      <alignment horizontal="center" vertical="center" wrapText="1"/>
    </xf>
    <xf numFmtId="2" fontId="0" fillId="34" borderId="27" xfId="0" applyNumberFormat="1" applyFont="1" applyFill="1" applyBorder="1" applyAlignment="1">
      <alignment horizontal="center" vertical="center" wrapText="1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right" vertical="center"/>
    </xf>
    <xf numFmtId="0" fontId="41" fillId="0" borderId="25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2" fontId="0" fillId="0" borderId="29" xfId="0" applyNumberFormat="1" applyFont="1" applyFill="1" applyBorder="1" applyAlignment="1">
      <alignment horizontal="right" vertical="center" wrapText="1"/>
    </xf>
    <xf numFmtId="0" fontId="41" fillId="0" borderId="31" xfId="0" applyFont="1" applyFill="1" applyBorder="1" applyAlignment="1">
      <alignment horizontal="center" vertical="center" wrapText="1"/>
    </xf>
    <xf numFmtId="172" fontId="0" fillId="0" borderId="32" xfId="0" applyNumberFormat="1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1" fontId="0" fillId="0" borderId="35" xfId="0" applyNumberFormat="1" applyFont="1" applyFill="1" applyBorder="1" applyAlignment="1">
      <alignment horizontal="right" vertical="center" wrapText="1"/>
    </xf>
    <xf numFmtId="1" fontId="0" fillId="0" borderId="36" xfId="0" applyNumberFormat="1" applyFont="1" applyFill="1" applyBorder="1" applyAlignment="1">
      <alignment horizontal="right" vertical="center" wrapText="1"/>
    </xf>
    <xf numFmtId="1" fontId="0" fillId="0" borderId="30" xfId="0" applyNumberFormat="1" applyFont="1" applyFill="1" applyBorder="1" applyAlignment="1">
      <alignment horizontal="right" vertical="center"/>
    </xf>
    <xf numFmtId="1" fontId="0" fillId="34" borderId="16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36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72" fontId="0" fillId="34" borderId="13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4" borderId="10" xfId="0" applyNumberFormat="1" applyFont="1" applyFill="1" applyBorder="1" applyAlignment="1">
      <alignment horizontal="center" vertical="center" wrapText="1"/>
    </xf>
    <xf numFmtId="172" fontId="0" fillId="34" borderId="26" xfId="0" applyNumberFormat="1" applyFont="1" applyFill="1" applyBorder="1" applyAlignment="1">
      <alignment horizontal="center" vertical="center" wrapText="1"/>
    </xf>
    <xf numFmtId="172" fontId="0" fillId="34" borderId="37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 wrapText="1"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4" borderId="36" xfId="0" applyNumberFormat="1" applyFon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0" borderId="36" xfId="0" applyNumberFormat="1" applyFont="1" applyFill="1" applyBorder="1" applyAlignment="1">
      <alignment horizontal="right" vertical="center"/>
    </xf>
    <xf numFmtId="2" fontId="0" fillId="34" borderId="36" xfId="0" applyNumberFormat="1" applyFont="1" applyFill="1" applyBorder="1" applyAlignment="1">
      <alignment horizontal="right" vertical="center"/>
    </xf>
    <xf numFmtId="13" fontId="2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/>
    </xf>
    <xf numFmtId="2" fontId="0" fillId="0" borderId="34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Fill="1" applyBorder="1" applyAlignment="1">
      <alignment horizontal="right" vertical="center" wrapText="1"/>
    </xf>
    <xf numFmtId="2" fontId="5" fillId="0" borderId="3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right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2" fontId="0" fillId="0" borderId="41" xfId="0" applyNumberFormat="1" applyFont="1" applyFill="1" applyBorder="1" applyAlignment="1">
      <alignment horizontal="right" vertical="center" wrapText="1"/>
    </xf>
    <xf numFmtId="2" fontId="0" fillId="0" borderId="42" xfId="0" applyNumberFormat="1" applyFont="1" applyFill="1" applyBorder="1" applyAlignment="1">
      <alignment horizontal="right" vertical="center"/>
    </xf>
    <xf numFmtId="172" fontId="0" fillId="0" borderId="43" xfId="0" applyNumberFormat="1" applyFont="1" applyFill="1" applyBorder="1" applyAlignment="1">
      <alignment horizontal="right" vertical="center" wrapText="1"/>
    </xf>
    <xf numFmtId="2" fontId="0" fillId="0" borderId="43" xfId="0" applyNumberFormat="1" applyFont="1" applyFill="1" applyBorder="1" applyAlignment="1">
      <alignment horizontal="right" vertical="center" wrapText="1"/>
    </xf>
    <xf numFmtId="2" fontId="0" fillId="0" borderId="44" xfId="0" applyNumberFormat="1" applyFont="1" applyFill="1" applyBorder="1" applyAlignment="1">
      <alignment horizontal="right" vertical="center"/>
    </xf>
    <xf numFmtId="2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right" vertical="center"/>
    </xf>
    <xf numFmtId="2" fontId="0" fillId="0" borderId="49" xfId="0" applyNumberFormat="1" applyFont="1" applyFill="1" applyBorder="1" applyAlignment="1">
      <alignment horizontal="right" vertical="center" wrapText="1"/>
    </xf>
    <xf numFmtId="2" fontId="5" fillId="0" borderId="47" xfId="0" applyNumberFormat="1" applyFont="1" applyFill="1" applyBorder="1" applyAlignment="1">
      <alignment horizontal="center" vertical="center" wrapText="1"/>
    </xf>
    <xf numFmtId="2" fontId="0" fillId="0" borderId="50" xfId="0" applyNumberFormat="1" applyFont="1" applyFill="1" applyBorder="1" applyAlignment="1">
      <alignment horizontal="right" vertical="center"/>
    </xf>
    <xf numFmtId="2" fontId="5" fillId="0" borderId="51" xfId="0" applyNumberFormat="1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62" xfId="0" applyBorder="1" applyAlignment="1">
      <alignment horizontal="center"/>
    </xf>
    <xf numFmtId="13" fontId="2" fillId="0" borderId="36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79"/>
  <sheetViews>
    <sheetView tabSelected="1" view="pageLayout" zoomScaleSheetLayoutView="115" workbookViewId="0" topLeftCell="A61">
      <selection activeCell="G79" sqref="G79"/>
    </sheetView>
  </sheetViews>
  <sheetFormatPr defaultColWidth="9.140625" defaultRowHeight="12.75"/>
  <cols>
    <col min="1" max="1" width="25.7109375" style="1" customWidth="1"/>
    <col min="2" max="2" width="9.7109375" style="2" customWidth="1"/>
    <col min="3" max="3" width="12.28125" style="3" customWidth="1"/>
    <col min="4" max="5" width="8.7109375" style="75" customWidth="1"/>
    <col min="6" max="7" width="4.7109375" style="2" customWidth="1"/>
    <col min="8" max="8" width="12.28125" style="3" customWidth="1"/>
    <col min="9" max="10" width="8.7109375" style="75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13" ht="13.5" thickBot="1">
      <c r="A1" s="126" t="s">
        <v>29</v>
      </c>
      <c r="B1" s="126"/>
      <c r="C1" s="127" t="s">
        <v>62</v>
      </c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ht="13.5" thickBot="1">
      <c r="A2" s="126"/>
      <c r="B2" s="126"/>
      <c r="C2" s="111" t="s">
        <v>0</v>
      </c>
      <c r="D2" s="111"/>
      <c r="E2" s="111"/>
      <c r="F2" s="111"/>
      <c r="G2" s="111"/>
      <c r="H2" s="112" t="s">
        <v>1</v>
      </c>
      <c r="I2" s="112"/>
      <c r="J2" s="112"/>
      <c r="K2" s="112"/>
      <c r="L2" s="112"/>
      <c r="M2" s="112"/>
    </row>
    <row r="3" spans="1:31" s="6" customFormat="1" ht="39" thickBot="1">
      <c r="A3" s="16" t="s">
        <v>2</v>
      </c>
      <c r="B3" s="17" t="s">
        <v>3</v>
      </c>
      <c r="C3" s="18" t="s">
        <v>4</v>
      </c>
      <c r="D3" s="74" t="s">
        <v>5</v>
      </c>
      <c r="E3" s="74" t="s">
        <v>6</v>
      </c>
      <c r="F3" s="19" t="s">
        <v>7</v>
      </c>
      <c r="G3" s="17" t="s">
        <v>8</v>
      </c>
      <c r="H3" s="18" t="s">
        <v>9</v>
      </c>
      <c r="I3" s="79" t="s">
        <v>5</v>
      </c>
      <c r="J3" s="74" t="s">
        <v>10</v>
      </c>
      <c r="K3" s="19" t="s">
        <v>7</v>
      </c>
      <c r="L3" s="20" t="s">
        <v>8</v>
      </c>
      <c r="M3" s="20" t="s">
        <v>11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12.75">
      <c r="A4" s="43" t="s">
        <v>30</v>
      </c>
      <c r="B4" s="67">
        <v>1376</v>
      </c>
      <c r="C4" s="44" t="s">
        <v>18</v>
      </c>
      <c r="D4" s="46">
        <v>139</v>
      </c>
      <c r="E4" s="46">
        <f>D4*3</f>
        <v>417</v>
      </c>
      <c r="F4" s="47">
        <f aca="true" t="shared" si="0" ref="F4:F13">D4/B4</f>
        <v>0.10101744186046512</v>
      </c>
      <c r="G4" s="48">
        <f aca="true" t="shared" si="1" ref="G4:G13">E4/B4</f>
        <v>0.30305232558139533</v>
      </c>
      <c r="H4" s="43" t="s">
        <v>20</v>
      </c>
      <c r="I4" s="46">
        <f>K4*B4</f>
        <v>550.4</v>
      </c>
      <c r="J4" s="46">
        <f>L4*B4</f>
        <v>1651.2</v>
      </c>
      <c r="K4" s="47">
        <v>0.4</v>
      </c>
      <c r="L4" s="48">
        <v>1.2</v>
      </c>
      <c r="M4" s="103" t="s">
        <v>78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7" customFormat="1" ht="12.75">
      <c r="A5" s="51" t="s">
        <v>31</v>
      </c>
      <c r="B5" s="68">
        <v>725</v>
      </c>
      <c r="C5" s="52" t="s">
        <v>63</v>
      </c>
      <c r="D5" s="53">
        <v>117.1</v>
      </c>
      <c r="E5" s="53">
        <f>D5*2</f>
        <v>234.2</v>
      </c>
      <c r="F5" s="49">
        <f t="shared" si="0"/>
        <v>0.16151724137931034</v>
      </c>
      <c r="G5" s="50">
        <f t="shared" si="1"/>
        <v>0.3230344827586207</v>
      </c>
      <c r="H5" s="51" t="s">
        <v>32</v>
      </c>
      <c r="I5" s="53">
        <v>144</v>
      </c>
      <c r="J5" s="53">
        <v>378</v>
      </c>
      <c r="K5" s="80">
        <f aca="true" t="shared" si="2" ref="K5:K13">I5/B5</f>
        <v>0.1986206896551724</v>
      </c>
      <c r="L5" s="92">
        <f aca="true" t="shared" si="3" ref="L5:L13">J5/B5</f>
        <v>0.5213793103448275</v>
      </c>
      <c r="M5" s="104" t="s">
        <v>73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7" customFormat="1" ht="22.5">
      <c r="A6" s="51" t="s">
        <v>33</v>
      </c>
      <c r="B6" s="68">
        <v>540</v>
      </c>
      <c r="C6" s="52" t="s">
        <v>41</v>
      </c>
      <c r="D6" s="53">
        <v>185.3</v>
      </c>
      <c r="E6" s="53">
        <f>D6*2</f>
        <v>370.6</v>
      </c>
      <c r="F6" s="49">
        <f t="shared" si="0"/>
        <v>0.34314814814814815</v>
      </c>
      <c r="G6" s="50">
        <f t="shared" si="1"/>
        <v>0.6862962962962963</v>
      </c>
      <c r="H6" s="51" t="s">
        <v>18</v>
      </c>
      <c r="I6" s="53">
        <v>185.3</v>
      </c>
      <c r="J6" s="53">
        <f>I6*3</f>
        <v>555.9000000000001</v>
      </c>
      <c r="K6" s="80">
        <f t="shared" si="2"/>
        <v>0.34314814814814815</v>
      </c>
      <c r="L6" s="92">
        <f t="shared" si="3"/>
        <v>1.0294444444444446</v>
      </c>
      <c r="M6" s="107" t="s">
        <v>81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7" customFormat="1" ht="25.5">
      <c r="A7" s="51" t="s">
        <v>34</v>
      </c>
      <c r="B7" s="68">
        <v>488</v>
      </c>
      <c r="C7" s="52" t="s">
        <v>64</v>
      </c>
      <c r="D7" s="53">
        <v>244.42</v>
      </c>
      <c r="E7" s="53">
        <v>586.07</v>
      </c>
      <c r="F7" s="49">
        <f t="shared" si="0"/>
        <v>0.5008606557377049</v>
      </c>
      <c r="G7" s="50">
        <f t="shared" si="1"/>
        <v>1.2009631147540984</v>
      </c>
      <c r="H7" s="52" t="s">
        <v>20</v>
      </c>
      <c r="I7" s="53">
        <v>244.42</v>
      </c>
      <c r="J7" s="53">
        <f>I7*4</f>
        <v>977.68</v>
      </c>
      <c r="K7" s="80">
        <f t="shared" si="2"/>
        <v>0.5008606557377049</v>
      </c>
      <c r="L7" s="92">
        <f t="shared" si="3"/>
        <v>2.0034426229508195</v>
      </c>
      <c r="M7" s="107" t="s">
        <v>82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7" customFormat="1" ht="12.75">
      <c r="A8" s="51" t="s">
        <v>35</v>
      </c>
      <c r="B8" s="68">
        <v>258</v>
      </c>
      <c r="C8" s="59" t="s">
        <v>20</v>
      </c>
      <c r="D8" s="53">
        <v>102.21</v>
      </c>
      <c r="E8" s="53">
        <f>D8*4</f>
        <v>408.84</v>
      </c>
      <c r="F8" s="49">
        <f t="shared" si="0"/>
        <v>0.3961627906976744</v>
      </c>
      <c r="G8" s="50">
        <f t="shared" si="1"/>
        <v>1.5846511627906976</v>
      </c>
      <c r="H8" s="52" t="s">
        <v>20</v>
      </c>
      <c r="I8" s="53">
        <v>102.2</v>
      </c>
      <c r="J8" s="53">
        <f>I8*4</f>
        <v>408.8</v>
      </c>
      <c r="K8" s="80">
        <f t="shared" si="2"/>
        <v>0.39612403100775195</v>
      </c>
      <c r="L8" s="92">
        <f t="shared" si="3"/>
        <v>1.5844961240310078</v>
      </c>
      <c r="M8" s="104" t="s">
        <v>75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7" customFormat="1" ht="12.75">
      <c r="A9" s="51" t="s">
        <v>36</v>
      </c>
      <c r="B9" s="68">
        <v>281</v>
      </c>
      <c r="C9" s="52" t="s">
        <v>67</v>
      </c>
      <c r="D9" s="53">
        <v>125.25</v>
      </c>
      <c r="E9" s="53">
        <v>303.39</v>
      </c>
      <c r="F9" s="49">
        <f t="shared" si="0"/>
        <v>0.445729537366548</v>
      </c>
      <c r="G9" s="50">
        <f t="shared" si="1"/>
        <v>1.079679715302491</v>
      </c>
      <c r="H9" s="51" t="s">
        <v>37</v>
      </c>
      <c r="I9" s="53">
        <v>125.3</v>
      </c>
      <c r="J9" s="53">
        <v>303</v>
      </c>
      <c r="K9" s="80">
        <f t="shared" si="2"/>
        <v>0.4459074733096085</v>
      </c>
      <c r="L9" s="92">
        <f t="shared" si="3"/>
        <v>1.0782918149466192</v>
      </c>
      <c r="M9" s="104" t="s">
        <v>73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7" customFormat="1" ht="12.75">
      <c r="A10" s="51" t="s">
        <v>38</v>
      </c>
      <c r="B10" s="68">
        <v>440</v>
      </c>
      <c r="C10" s="52" t="s">
        <v>68</v>
      </c>
      <c r="D10" s="53">
        <v>68.05</v>
      </c>
      <c r="E10" s="53">
        <f>D10*4</f>
        <v>272.2</v>
      </c>
      <c r="F10" s="49">
        <f t="shared" si="0"/>
        <v>0.1546590909090909</v>
      </c>
      <c r="G10" s="50">
        <f t="shared" si="1"/>
        <v>0.6186363636363637</v>
      </c>
      <c r="H10" s="52" t="s">
        <v>68</v>
      </c>
      <c r="I10" s="53">
        <v>83</v>
      </c>
      <c r="J10" s="53">
        <v>272.2</v>
      </c>
      <c r="K10" s="80">
        <f t="shared" si="2"/>
        <v>0.18863636363636363</v>
      </c>
      <c r="L10" s="92">
        <f t="shared" si="3"/>
        <v>0.6186363636363637</v>
      </c>
      <c r="M10" s="104" t="s">
        <v>73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7" customFormat="1" ht="12.75">
      <c r="A11" s="51" t="s">
        <v>39</v>
      </c>
      <c r="B11" s="68">
        <v>452</v>
      </c>
      <c r="C11" s="52" t="s">
        <v>65</v>
      </c>
      <c r="D11" s="53">
        <v>132.41</v>
      </c>
      <c r="E11" s="53">
        <f>D11*3</f>
        <v>397.23</v>
      </c>
      <c r="F11" s="49">
        <f t="shared" si="0"/>
        <v>0.29294247787610617</v>
      </c>
      <c r="G11" s="50">
        <f t="shared" si="1"/>
        <v>0.8788274336283186</v>
      </c>
      <c r="H11" s="51" t="s">
        <v>20</v>
      </c>
      <c r="I11" s="53">
        <v>181</v>
      </c>
      <c r="J11" s="53">
        <f>I11*3</f>
        <v>543</v>
      </c>
      <c r="K11" s="80">
        <f t="shared" si="2"/>
        <v>0.4004424778761062</v>
      </c>
      <c r="L11" s="92">
        <f t="shared" si="3"/>
        <v>1.2013274336283186</v>
      </c>
      <c r="M11" s="104" t="s">
        <v>76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7" customFormat="1" ht="12.75">
      <c r="A12" s="51" t="s">
        <v>40</v>
      </c>
      <c r="B12" s="68">
        <v>264</v>
      </c>
      <c r="C12" s="52" t="s">
        <v>28</v>
      </c>
      <c r="D12" s="53">
        <v>60.88</v>
      </c>
      <c r="E12" s="53">
        <v>60.88</v>
      </c>
      <c r="F12" s="49">
        <f t="shared" si="0"/>
        <v>0.23060606060606062</v>
      </c>
      <c r="G12" s="50">
        <f t="shared" si="1"/>
        <v>0.23060606060606062</v>
      </c>
      <c r="H12" s="51" t="s">
        <v>41</v>
      </c>
      <c r="I12" s="53">
        <v>60.9</v>
      </c>
      <c r="J12" s="53">
        <f>I12*2</f>
        <v>121.8</v>
      </c>
      <c r="K12" s="80">
        <f t="shared" si="2"/>
        <v>0.23068181818181818</v>
      </c>
      <c r="L12" s="92">
        <f t="shared" si="3"/>
        <v>0.46136363636363636</v>
      </c>
      <c r="M12" s="104" t="s">
        <v>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7" customFormat="1" ht="12.75">
      <c r="A13" s="51" t="s">
        <v>42</v>
      </c>
      <c r="B13" s="68">
        <v>222</v>
      </c>
      <c r="C13" s="59" t="s">
        <v>18</v>
      </c>
      <c r="D13" s="53">
        <v>136.28</v>
      </c>
      <c r="E13" s="53">
        <f>D13*3</f>
        <v>408.84000000000003</v>
      </c>
      <c r="F13" s="49">
        <f t="shared" si="0"/>
        <v>0.6138738738738739</v>
      </c>
      <c r="G13" s="50">
        <f t="shared" si="1"/>
        <v>1.8416216216216217</v>
      </c>
      <c r="H13" s="52" t="s">
        <v>20</v>
      </c>
      <c r="I13" s="53">
        <v>136</v>
      </c>
      <c r="J13" s="53">
        <v>544</v>
      </c>
      <c r="K13" s="80">
        <f t="shared" si="2"/>
        <v>0.6126126126126126</v>
      </c>
      <c r="L13" s="92">
        <f t="shared" si="3"/>
        <v>2.4504504504504503</v>
      </c>
      <c r="M13" s="104" t="s">
        <v>75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7" customFormat="1" ht="12.75">
      <c r="A14" s="94" t="s">
        <v>69</v>
      </c>
      <c r="B14" s="95">
        <v>854</v>
      </c>
      <c r="C14" s="63"/>
      <c r="D14" s="64"/>
      <c r="E14" s="64"/>
      <c r="F14" s="65"/>
      <c r="G14" s="66"/>
      <c r="H14" s="94" t="s">
        <v>20</v>
      </c>
      <c r="I14" s="64">
        <f>B14*K14</f>
        <v>341.6</v>
      </c>
      <c r="J14" s="64">
        <f>B14*L14</f>
        <v>1024.8</v>
      </c>
      <c r="K14" s="96">
        <v>0.4</v>
      </c>
      <c r="L14" s="97">
        <v>1.2</v>
      </c>
      <c r="M14" s="109" t="s">
        <v>74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13" ht="13.5" thickBot="1">
      <c r="A15" s="57"/>
      <c r="B15" s="69"/>
      <c r="C15" s="57"/>
      <c r="D15" s="62"/>
      <c r="E15" s="58"/>
      <c r="F15" s="60"/>
      <c r="G15" s="61"/>
      <c r="H15" s="57"/>
      <c r="I15" s="58"/>
      <c r="J15" s="58"/>
      <c r="K15" s="60"/>
      <c r="L15" s="98"/>
      <c r="M15" s="110"/>
    </row>
    <row r="16" spans="1:14" ht="13.5" thickBot="1">
      <c r="A16" s="21" t="s">
        <v>12</v>
      </c>
      <c r="B16" s="70">
        <f>SUM(B4:B15)</f>
        <v>5900</v>
      </c>
      <c r="C16" s="21"/>
      <c r="D16" s="45">
        <f>SUM(D4:D15)</f>
        <v>1310.9</v>
      </c>
      <c r="E16" s="23">
        <f>SUM(E4:E15)</f>
        <v>3459.25</v>
      </c>
      <c r="F16" s="24">
        <f>D16/B16</f>
        <v>0.2221864406779661</v>
      </c>
      <c r="G16" s="25">
        <f>E16/B16</f>
        <v>0.5863135593220339</v>
      </c>
      <c r="H16" s="21"/>
      <c r="I16" s="22">
        <f>SUM(I4:I15)</f>
        <v>2154.1200000000003</v>
      </c>
      <c r="J16" s="23">
        <f>SUM(J4:J15)</f>
        <v>6780.38</v>
      </c>
      <c r="K16" s="24">
        <f>I16/B16</f>
        <v>0.36510508474576275</v>
      </c>
      <c r="L16" s="25">
        <f>J16/B16</f>
        <v>1.1492169491525424</v>
      </c>
      <c r="M16" s="25"/>
      <c r="N16" s="8"/>
    </row>
    <row r="19" ht="13.5" thickBot="1"/>
    <row r="20" spans="1:31" s="6" customFormat="1" ht="13.5" thickBot="1">
      <c r="A20" s="126" t="s">
        <v>21</v>
      </c>
      <c r="B20" s="126"/>
      <c r="C20" s="127" t="s">
        <v>15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9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3" ht="13.5" thickBot="1">
      <c r="A21" s="126"/>
      <c r="B21" s="126"/>
      <c r="C21" s="111" t="s">
        <v>0</v>
      </c>
      <c r="D21" s="111"/>
      <c r="E21" s="111"/>
      <c r="F21" s="111"/>
      <c r="G21" s="111"/>
      <c r="H21" s="112" t="s">
        <v>1</v>
      </c>
      <c r="I21" s="112"/>
      <c r="J21" s="112"/>
      <c r="K21" s="112"/>
      <c r="L21" s="112"/>
      <c r="M21" s="112"/>
    </row>
    <row r="22" spans="1:14" ht="39" thickBot="1">
      <c r="A22" s="16" t="s">
        <v>2</v>
      </c>
      <c r="B22" s="17" t="s">
        <v>3</v>
      </c>
      <c r="C22" s="18" t="s">
        <v>4</v>
      </c>
      <c r="D22" s="74" t="s">
        <v>5</v>
      </c>
      <c r="E22" s="78" t="s">
        <v>6</v>
      </c>
      <c r="F22" s="55" t="s">
        <v>7</v>
      </c>
      <c r="G22" s="56" t="s">
        <v>8</v>
      </c>
      <c r="H22" s="18" t="s">
        <v>9</v>
      </c>
      <c r="I22" s="79" t="s">
        <v>5</v>
      </c>
      <c r="J22" s="74" t="s">
        <v>10</v>
      </c>
      <c r="K22" s="19" t="s">
        <v>7</v>
      </c>
      <c r="L22" s="20" t="s">
        <v>8</v>
      </c>
      <c r="M22" s="20" t="s">
        <v>11</v>
      </c>
      <c r="N22" s="5"/>
    </row>
    <row r="23" spans="1:13" ht="12.75">
      <c r="A23" s="43" t="s">
        <v>43</v>
      </c>
      <c r="B23" s="67">
        <v>408</v>
      </c>
      <c r="C23" s="44" t="s">
        <v>13</v>
      </c>
      <c r="D23" s="46">
        <v>288.73</v>
      </c>
      <c r="E23" s="54">
        <f>D23*4</f>
        <v>1154.92</v>
      </c>
      <c r="F23" s="49">
        <f>D23/B23</f>
        <v>0.7076715686274511</v>
      </c>
      <c r="G23" s="50">
        <f>E23/B23</f>
        <v>2.8306862745098043</v>
      </c>
      <c r="H23" s="43" t="s">
        <v>17</v>
      </c>
      <c r="I23" s="46">
        <v>288.73</v>
      </c>
      <c r="J23" s="99">
        <f>I23*4</f>
        <v>1154.92</v>
      </c>
      <c r="K23" s="100">
        <f>I23/B23</f>
        <v>0.7076715686274511</v>
      </c>
      <c r="L23" s="106">
        <f>J23/B23</f>
        <v>2.8306862745098043</v>
      </c>
      <c r="M23" s="103" t="s">
        <v>73</v>
      </c>
    </row>
    <row r="24" spans="1:13" ht="12.75">
      <c r="A24" s="51" t="s">
        <v>44</v>
      </c>
      <c r="B24" s="68">
        <v>399</v>
      </c>
      <c r="C24" s="52" t="s">
        <v>65</v>
      </c>
      <c r="D24" s="53">
        <v>177.75</v>
      </c>
      <c r="E24" s="53">
        <f>D24*3</f>
        <v>533.25</v>
      </c>
      <c r="F24" s="49">
        <f>D24/B24</f>
        <v>0.44548872180451127</v>
      </c>
      <c r="G24" s="50">
        <f>E24/B24</f>
        <v>1.336466165413534</v>
      </c>
      <c r="H24" s="52" t="s">
        <v>13</v>
      </c>
      <c r="I24" s="53">
        <v>178</v>
      </c>
      <c r="J24" s="53">
        <v>711</v>
      </c>
      <c r="K24" s="80">
        <f>I24/B24</f>
        <v>0.44611528822055135</v>
      </c>
      <c r="L24" s="92">
        <f>J24/B24</f>
        <v>1.781954887218045</v>
      </c>
      <c r="M24" s="104" t="s">
        <v>73</v>
      </c>
    </row>
    <row r="25" spans="1:13" ht="22.5">
      <c r="A25" s="51" t="s">
        <v>45</v>
      </c>
      <c r="B25" s="68">
        <v>988</v>
      </c>
      <c r="C25" s="52" t="s">
        <v>66</v>
      </c>
      <c r="D25" s="53">
        <v>302.67</v>
      </c>
      <c r="E25" s="53">
        <v>530.83</v>
      </c>
      <c r="F25" s="49">
        <f>D25/B25</f>
        <v>0.3063461538461539</v>
      </c>
      <c r="G25" s="50">
        <f>E25/B25</f>
        <v>0.5372773279352228</v>
      </c>
      <c r="H25" s="51" t="s">
        <v>16</v>
      </c>
      <c r="I25" s="53">
        <f>K25*B25</f>
        <v>592.8</v>
      </c>
      <c r="J25" s="53">
        <f>I25*5</f>
        <v>2964</v>
      </c>
      <c r="K25" s="80">
        <v>0.6</v>
      </c>
      <c r="L25" s="82">
        <v>3</v>
      </c>
      <c r="M25" s="107" t="s">
        <v>72</v>
      </c>
    </row>
    <row r="26" spans="1:13" ht="13.5" thickBot="1">
      <c r="A26" s="57"/>
      <c r="B26" s="69"/>
      <c r="C26" s="57"/>
      <c r="D26" s="58"/>
      <c r="E26" s="58"/>
      <c r="F26" s="60"/>
      <c r="G26" s="61"/>
      <c r="H26" s="57"/>
      <c r="I26" s="58"/>
      <c r="J26" s="58"/>
      <c r="K26" s="60"/>
      <c r="L26" s="61"/>
      <c r="M26" s="108"/>
    </row>
    <row r="27" spans="1:14" ht="13.5" thickBot="1">
      <c r="A27" s="21" t="s">
        <v>12</v>
      </c>
      <c r="B27" s="70">
        <f>SUM(B23:B26)</f>
        <v>1795</v>
      </c>
      <c r="C27" s="21"/>
      <c r="D27" s="22">
        <f>SUM(D23:D26)</f>
        <v>769.1500000000001</v>
      </c>
      <c r="E27" s="23">
        <f>SUM(E23:E26)</f>
        <v>2219</v>
      </c>
      <c r="F27" s="24">
        <f>D27/B27</f>
        <v>0.42849582172701955</v>
      </c>
      <c r="G27" s="25">
        <f>E27/B27</f>
        <v>1.2362116991643455</v>
      </c>
      <c r="H27" s="21"/>
      <c r="I27" s="22">
        <f>SUM(I23:I26)</f>
        <v>1059.53</v>
      </c>
      <c r="J27" s="23">
        <f>SUM(J23:J26)</f>
        <v>4829.92</v>
      </c>
      <c r="K27" s="24">
        <f>I27/B27</f>
        <v>0.5902674094707521</v>
      </c>
      <c r="L27" s="25">
        <f>J27/B27</f>
        <v>2.6907632311977716</v>
      </c>
      <c r="M27" s="25"/>
      <c r="N27" s="8"/>
    </row>
    <row r="28" ht="12.75">
      <c r="B28" s="71"/>
    </row>
    <row r="29" ht="27.75" customHeight="1"/>
    <row r="30" ht="13.5" thickBot="1"/>
    <row r="31" spans="1:13" ht="13.5" thickBot="1">
      <c r="A31" s="122" t="s">
        <v>23</v>
      </c>
      <c r="B31" s="123"/>
      <c r="C31" s="119" t="s">
        <v>22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1"/>
    </row>
    <row r="32" spans="1:13" ht="13.5" thickBot="1">
      <c r="A32" s="124"/>
      <c r="B32" s="125"/>
      <c r="C32" s="113" t="s">
        <v>0</v>
      </c>
      <c r="D32" s="114"/>
      <c r="E32" s="114"/>
      <c r="F32" s="114"/>
      <c r="G32" s="115"/>
      <c r="H32" s="116" t="s">
        <v>1</v>
      </c>
      <c r="I32" s="117"/>
      <c r="J32" s="117"/>
      <c r="K32" s="117"/>
      <c r="L32" s="117"/>
      <c r="M32" s="118"/>
    </row>
    <row r="33" spans="1:14" ht="39" thickBot="1">
      <c r="A33" s="16" t="s">
        <v>2</v>
      </c>
      <c r="B33" s="17" t="s">
        <v>3</v>
      </c>
      <c r="C33" s="18" t="s">
        <v>4</v>
      </c>
      <c r="D33" s="74" t="s">
        <v>5</v>
      </c>
      <c r="E33" s="74" t="s">
        <v>6</v>
      </c>
      <c r="F33" s="19" t="s">
        <v>7</v>
      </c>
      <c r="G33" s="17" t="s">
        <v>8</v>
      </c>
      <c r="H33" s="18" t="s">
        <v>9</v>
      </c>
      <c r="I33" s="79" t="s">
        <v>5</v>
      </c>
      <c r="J33" s="74" t="s">
        <v>6</v>
      </c>
      <c r="K33" s="19" t="s">
        <v>7</v>
      </c>
      <c r="L33" s="20" t="s">
        <v>8</v>
      </c>
      <c r="M33" s="20" t="s">
        <v>11</v>
      </c>
      <c r="N33" s="5"/>
    </row>
    <row r="34" spans="1:13" ht="12.75">
      <c r="A34" s="43" t="s">
        <v>46</v>
      </c>
      <c r="B34" s="67">
        <v>418</v>
      </c>
      <c r="C34" s="43"/>
      <c r="D34" s="46"/>
      <c r="E34" s="46"/>
      <c r="F34" s="47"/>
      <c r="G34" s="81"/>
      <c r="H34" s="43" t="s">
        <v>13</v>
      </c>
      <c r="I34" s="99">
        <f>K34*B34</f>
        <v>209</v>
      </c>
      <c r="J34" s="99">
        <f>I34*4</f>
        <v>836</v>
      </c>
      <c r="K34" s="47">
        <v>0.5</v>
      </c>
      <c r="L34" s="81">
        <v>2</v>
      </c>
      <c r="M34" s="103" t="s">
        <v>74</v>
      </c>
    </row>
    <row r="35" spans="1:13" ht="12.75">
      <c r="A35" s="52" t="s">
        <v>47</v>
      </c>
      <c r="B35" s="72">
        <v>556</v>
      </c>
      <c r="C35" s="52" t="s">
        <v>18</v>
      </c>
      <c r="D35" s="13">
        <v>109.74</v>
      </c>
      <c r="E35" s="53">
        <f>D35*3</f>
        <v>329.21999999999997</v>
      </c>
      <c r="F35" s="49">
        <f>D35/B35</f>
        <v>0.19737410071942446</v>
      </c>
      <c r="G35" s="50">
        <f>E35/B35</f>
        <v>0.5921223021582733</v>
      </c>
      <c r="H35" s="52" t="s">
        <v>79</v>
      </c>
      <c r="I35" s="53">
        <v>334</v>
      </c>
      <c r="J35" s="53">
        <v>1334</v>
      </c>
      <c r="K35" s="80">
        <v>0.6</v>
      </c>
      <c r="L35" s="82">
        <v>2.4</v>
      </c>
      <c r="M35" s="104" t="s">
        <v>71</v>
      </c>
    </row>
    <row r="36" spans="1:14" ht="12.75">
      <c r="A36" s="51" t="s">
        <v>48</v>
      </c>
      <c r="B36" s="68">
        <v>372</v>
      </c>
      <c r="C36" s="52" t="s">
        <v>18</v>
      </c>
      <c r="D36" s="53">
        <v>134.39</v>
      </c>
      <c r="E36" s="53">
        <f>D36*3</f>
        <v>403.16999999999996</v>
      </c>
      <c r="F36" s="49">
        <f>D36/B36</f>
        <v>0.361263440860215</v>
      </c>
      <c r="G36" s="50">
        <f>E36/B36</f>
        <v>1.0837903225806451</v>
      </c>
      <c r="H36" s="52" t="s">
        <v>13</v>
      </c>
      <c r="I36" s="53">
        <v>186</v>
      </c>
      <c r="J36" s="53">
        <v>744</v>
      </c>
      <c r="K36" s="80">
        <v>0.5</v>
      </c>
      <c r="L36" s="82">
        <v>2</v>
      </c>
      <c r="M36" s="104" t="s">
        <v>71</v>
      </c>
      <c r="N36" s="9"/>
    </row>
    <row r="37" spans="1:14" ht="12.75">
      <c r="A37" s="51" t="s">
        <v>49</v>
      </c>
      <c r="B37" s="68">
        <v>592</v>
      </c>
      <c r="C37" s="52" t="s">
        <v>28</v>
      </c>
      <c r="D37" s="53">
        <v>104.89</v>
      </c>
      <c r="E37" s="53">
        <f>D37</f>
        <v>104.89</v>
      </c>
      <c r="F37" s="49">
        <f>D37/B37</f>
        <v>0.17717905405405404</v>
      </c>
      <c r="G37" s="50">
        <f>E37/B37</f>
        <v>0.17717905405405404</v>
      </c>
      <c r="H37" s="52" t="s">
        <v>79</v>
      </c>
      <c r="I37" s="53">
        <v>355</v>
      </c>
      <c r="J37" s="53">
        <v>1421</v>
      </c>
      <c r="K37" s="80">
        <v>0.6</v>
      </c>
      <c r="L37" s="82">
        <v>2.4</v>
      </c>
      <c r="M37" s="104" t="s">
        <v>80</v>
      </c>
      <c r="N37" s="9"/>
    </row>
    <row r="38" spans="1:13" ht="13.5" thickBot="1">
      <c r="A38" s="57"/>
      <c r="B38" s="69"/>
      <c r="C38" s="57"/>
      <c r="D38" s="58"/>
      <c r="E38" s="58"/>
      <c r="F38" s="60"/>
      <c r="G38" s="61"/>
      <c r="H38" s="57"/>
      <c r="I38" s="58"/>
      <c r="J38" s="58"/>
      <c r="K38" s="60"/>
      <c r="L38" s="61"/>
      <c r="M38" s="105"/>
    </row>
    <row r="39" spans="1:13" ht="13.5" thickBot="1">
      <c r="A39" s="21" t="s">
        <v>12</v>
      </c>
      <c r="B39" s="70">
        <f>SUM(B34:B38)</f>
        <v>1938</v>
      </c>
      <c r="C39" s="21"/>
      <c r="D39" s="23">
        <f>SUM(D34:D38)</f>
        <v>349.02</v>
      </c>
      <c r="E39" s="23">
        <f>SUM(E34:E38)</f>
        <v>837.2799999999999</v>
      </c>
      <c r="F39" s="24">
        <f>D39/B39</f>
        <v>0.18009287925696593</v>
      </c>
      <c r="G39" s="25">
        <f>E39/B39</f>
        <v>0.43203302373581004</v>
      </c>
      <c r="H39" s="21"/>
      <c r="I39" s="22">
        <f>SUM(I34:I38)</f>
        <v>1084</v>
      </c>
      <c r="J39" s="23">
        <f>SUM(J34:J38)</f>
        <v>4335</v>
      </c>
      <c r="K39" s="24">
        <f>I39/B39</f>
        <v>0.5593395252837977</v>
      </c>
      <c r="L39" s="25">
        <f>J39/B39</f>
        <v>2.236842105263158</v>
      </c>
      <c r="M39" s="25"/>
    </row>
    <row r="40" ht="12.75">
      <c r="N40" s="12"/>
    </row>
    <row r="41" spans="4:14" ht="12.75">
      <c r="D41" s="76"/>
      <c r="E41" s="76"/>
      <c r="F41" s="10"/>
      <c r="G41" s="10"/>
      <c r="H41" s="11"/>
      <c r="I41" s="76"/>
      <c r="J41" s="76"/>
      <c r="K41" s="10"/>
      <c r="L41" s="10"/>
      <c r="M41" s="10"/>
      <c r="N41" s="12"/>
    </row>
    <row r="42" ht="13.5" thickBot="1">
      <c r="N42" s="12"/>
    </row>
    <row r="43" spans="1:14" ht="13.5" thickBot="1">
      <c r="A43" s="122" t="s">
        <v>25</v>
      </c>
      <c r="B43" s="123"/>
      <c r="C43" s="119" t="s">
        <v>24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12"/>
    </row>
    <row r="44" spans="1:13" ht="13.5" thickBot="1">
      <c r="A44" s="124"/>
      <c r="B44" s="125"/>
      <c r="C44" s="113" t="s">
        <v>0</v>
      </c>
      <c r="D44" s="114"/>
      <c r="E44" s="114"/>
      <c r="F44" s="114"/>
      <c r="G44" s="115"/>
      <c r="H44" s="116" t="s">
        <v>1</v>
      </c>
      <c r="I44" s="117"/>
      <c r="J44" s="117"/>
      <c r="K44" s="117"/>
      <c r="L44" s="117"/>
      <c r="M44" s="118"/>
    </row>
    <row r="45" spans="1:13" ht="39" thickBot="1">
      <c r="A45" s="16" t="s">
        <v>2</v>
      </c>
      <c r="B45" s="17" t="s">
        <v>3</v>
      </c>
      <c r="C45" s="18" t="s">
        <v>4</v>
      </c>
      <c r="D45" s="74" t="s">
        <v>5</v>
      </c>
      <c r="E45" s="74" t="s">
        <v>6</v>
      </c>
      <c r="F45" s="19" t="s">
        <v>7</v>
      </c>
      <c r="G45" s="17" t="s">
        <v>8</v>
      </c>
      <c r="H45" s="18" t="s">
        <v>9</v>
      </c>
      <c r="I45" s="79" t="s">
        <v>5</v>
      </c>
      <c r="J45" s="74" t="s">
        <v>6</v>
      </c>
      <c r="K45" s="19" t="s">
        <v>7</v>
      </c>
      <c r="L45" s="20" t="s">
        <v>8</v>
      </c>
      <c r="M45" s="26" t="s">
        <v>11</v>
      </c>
    </row>
    <row r="46" spans="1:13" ht="22.5">
      <c r="A46" s="43" t="s">
        <v>50</v>
      </c>
      <c r="B46" s="67">
        <v>1038</v>
      </c>
      <c r="C46" s="44" t="s">
        <v>28</v>
      </c>
      <c r="D46" s="46">
        <v>371.44</v>
      </c>
      <c r="E46" s="46">
        <v>371.44</v>
      </c>
      <c r="F46" s="47">
        <f>D46/B46</f>
        <v>0.35784200385356457</v>
      </c>
      <c r="G46" s="81">
        <f>E46/B46</f>
        <v>0.35784200385356457</v>
      </c>
      <c r="H46" s="44" t="s">
        <v>70</v>
      </c>
      <c r="I46" s="46">
        <f>K46*B46</f>
        <v>622.8</v>
      </c>
      <c r="J46" s="46">
        <f>L46*B46</f>
        <v>4671</v>
      </c>
      <c r="K46" s="47">
        <v>0.6</v>
      </c>
      <c r="L46" s="48">
        <v>4.5</v>
      </c>
      <c r="M46" s="102" t="s">
        <v>77</v>
      </c>
    </row>
    <row r="47" spans="1:13" ht="12.75">
      <c r="A47" s="51" t="s">
        <v>51</v>
      </c>
      <c r="B47" s="68">
        <v>1264</v>
      </c>
      <c r="C47" s="51"/>
      <c r="D47" s="53"/>
      <c r="E47" s="53"/>
      <c r="F47" s="80"/>
      <c r="G47" s="82"/>
      <c r="H47" s="51" t="s">
        <v>19</v>
      </c>
      <c r="I47" s="53">
        <f>K47*B47</f>
        <v>632</v>
      </c>
      <c r="J47" s="53">
        <f>B47*L47</f>
        <v>3792</v>
      </c>
      <c r="K47" s="80">
        <v>0.5</v>
      </c>
      <c r="L47" s="92">
        <v>3</v>
      </c>
      <c r="M47" s="93" t="s">
        <v>74</v>
      </c>
    </row>
    <row r="48" spans="1:13" ht="13.5" thickBot="1">
      <c r="A48" s="57"/>
      <c r="B48" s="69"/>
      <c r="C48" s="57"/>
      <c r="D48" s="58"/>
      <c r="E48" s="58"/>
      <c r="F48" s="60"/>
      <c r="G48" s="61"/>
      <c r="H48" s="57"/>
      <c r="I48" s="58"/>
      <c r="J48" s="58"/>
      <c r="K48" s="60"/>
      <c r="L48" s="98"/>
      <c r="M48" s="101"/>
    </row>
    <row r="49" spans="1:14" ht="13.5" thickBot="1">
      <c r="A49" s="21" t="s">
        <v>12</v>
      </c>
      <c r="B49" s="70">
        <f>SUM(B46:B48)</f>
        <v>2302</v>
      </c>
      <c r="C49" s="21"/>
      <c r="D49" s="23">
        <f>SUM(D46:D48)</f>
        <v>371.44</v>
      </c>
      <c r="E49" s="23">
        <f>SUM(E46:E48)</f>
        <v>371.44</v>
      </c>
      <c r="F49" s="24">
        <f>D49/B49</f>
        <v>0.16135534317984362</v>
      </c>
      <c r="G49" s="25">
        <f>E49/B49</f>
        <v>0.16135534317984362</v>
      </c>
      <c r="H49" s="21"/>
      <c r="I49" s="22">
        <f>SUM(I46:I48)</f>
        <v>1254.8</v>
      </c>
      <c r="J49" s="23">
        <f>SUM(J46:J48)</f>
        <v>8463</v>
      </c>
      <c r="K49" s="24">
        <f>I49/B49</f>
        <v>0.5450912250217202</v>
      </c>
      <c r="L49" s="25">
        <f>J49/B49</f>
        <v>3.676368375325804</v>
      </c>
      <c r="M49" s="25"/>
      <c r="N49" s="12"/>
    </row>
    <row r="50" ht="12.75">
      <c r="N50" s="12"/>
    </row>
    <row r="51" spans="4:13" ht="12.75">
      <c r="D51" s="76"/>
      <c r="E51" s="76"/>
      <c r="F51" s="10"/>
      <c r="G51" s="10"/>
      <c r="H51" s="11"/>
      <c r="I51" s="76"/>
      <c r="J51" s="76"/>
      <c r="K51" s="10"/>
      <c r="L51" s="10"/>
      <c r="M51" s="10"/>
    </row>
    <row r="52" ht="13.5" thickBot="1"/>
    <row r="53" spans="1:13" ht="13.5" thickBot="1">
      <c r="A53" s="122" t="s">
        <v>27</v>
      </c>
      <c r="B53" s="123"/>
      <c r="C53" s="119" t="s">
        <v>26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1"/>
    </row>
    <row r="54" spans="1:13" ht="13.5" thickBot="1">
      <c r="A54" s="124"/>
      <c r="B54" s="125"/>
      <c r="C54" s="113" t="s">
        <v>0</v>
      </c>
      <c r="D54" s="114"/>
      <c r="E54" s="114"/>
      <c r="F54" s="114"/>
      <c r="G54" s="115"/>
      <c r="H54" s="116" t="s">
        <v>1</v>
      </c>
      <c r="I54" s="117"/>
      <c r="J54" s="117"/>
      <c r="K54" s="117"/>
      <c r="L54" s="117"/>
      <c r="M54" s="118"/>
    </row>
    <row r="55" spans="1:13" ht="39" thickBot="1">
      <c r="A55" s="16" t="s">
        <v>2</v>
      </c>
      <c r="B55" s="17" t="s">
        <v>3</v>
      </c>
      <c r="C55" s="18" t="s">
        <v>4</v>
      </c>
      <c r="D55" s="74" t="s">
        <v>5</v>
      </c>
      <c r="E55" s="74" t="s">
        <v>6</v>
      </c>
      <c r="F55" s="19" t="s">
        <v>7</v>
      </c>
      <c r="G55" s="17" t="s">
        <v>8</v>
      </c>
      <c r="H55" s="18" t="s">
        <v>9</v>
      </c>
      <c r="I55" s="79" t="s">
        <v>5</v>
      </c>
      <c r="J55" s="74" t="s">
        <v>6</v>
      </c>
      <c r="K55" s="19" t="s">
        <v>7</v>
      </c>
      <c r="L55" s="20" t="s">
        <v>8</v>
      </c>
      <c r="M55" s="26" t="s">
        <v>11</v>
      </c>
    </row>
    <row r="56" spans="1:13" ht="12.75">
      <c r="A56" s="43" t="s">
        <v>52</v>
      </c>
      <c r="B56" s="67">
        <v>36</v>
      </c>
      <c r="C56" s="43"/>
      <c r="D56" s="46"/>
      <c r="E56" s="46"/>
      <c r="F56" s="47"/>
      <c r="G56" s="81"/>
      <c r="H56" s="43" t="s">
        <v>28</v>
      </c>
      <c r="I56" s="46">
        <v>12</v>
      </c>
      <c r="J56" s="46">
        <v>12</v>
      </c>
      <c r="K56" s="47">
        <v>0.33</v>
      </c>
      <c r="L56" s="48">
        <v>0.33</v>
      </c>
      <c r="M56" s="93" t="s">
        <v>73</v>
      </c>
    </row>
    <row r="57" spans="1:13" ht="13.5" thickBot="1">
      <c r="A57" s="57"/>
      <c r="B57" s="69"/>
      <c r="C57" s="57"/>
      <c r="D57" s="58"/>
      <c r="E57" s="58"/>
      <c r="F57" s="60"/>
      <c r="G57" s="61"/>
      <c r="H57" s="57"/>
      <c r="I57" s="58"/>
      <c r="J57" s="58"/>
      <c r="K57" s="60"/>
      <c r="L57" s="98"/>
      <c r="M57" s="101"/>
    </row>
    <row r="58" spans="1:13" ht="13.5" thickBot="1">
      <c r="A58" s="21" t="s">
        <v>12</v>
      </c>
      <c r="B58" s="70">
        <f>SUM(B56:B57)</f>
        <v>36</v>
      </c>
      <c r="C58" s="21"/>
      <c r="D58" s="23"/>
      <c r="E58" s="23"/>
      <c r="F58" s="24"/>
      <c r="G58" s="25"/>
      <c r="H58" s="21"/>
      <c r="I58" s="22">
        <f>SUM(I56:I57)</f>
        <v>12</v>
      </c>
      <c r="J58" s="23">
        <f>SUM(J56:J57)</f>
        <v>12</v>
      </c>
      <c r="K58" s="24">
        <f>I58/B58</f>
        <v>0.3333333333333333</v>
      </c>
      <c r="L58" s="25">
        <f>J58/B58</f>
        <v>0.3333333333333333</v>
      </c>
      <c r="M58" s="25"/>
    </row>
    <row r="60" spans="4:13" ht="12.75">
      <c r="D60" s="76"/>
      <c r="E60" s="76"/>
      <c r="F60" s="10"/>
      <c r="G60" s="10"/>
      <c r="H60" s="11"/>
      <c r="I60" s="76"/>
      <c r="J60" s="76"/>
      <c r="K60" s="10"/>
      <c r="L60" s="10"/>
      <c r="M60" s="10"/>
    </row>
    <row r="61" spans="1:13" ht="12.75">
      <c r="A61" s="27"/>
      <c r="B61" s="10"/>
      <c r="C61" s="11"/>
      <c r="D61" s="76"/>
      <c r="E61" s="76"/>
      <c r="F61" s="10"/>
      <c r="G61" s="10"/>
      <c r="H61" s="11"/>
      <c r="I61" s="76"/>
      <c r="J61" s="76"/>
      <c r="K61" s="10"/>
      <c r="L61" s="10"/>
      <c r="M61" s="10"/>
    </row>
    <row r="62" spans="1:13" ht="12.75">
      <c r="A62" s="134" t="s">
        <v>53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87"/>
    </row>
    <row r="63" spans="1:13" ht="12.75">
      <c r="A63" s="130"/>
      <c r="B63" s="130"/>
      <c r="C63" s="131" t="s">
        <v>0</v>
      </c>
      <c r="D63" s="131"/>
      <c r="E63" s="131"/>
      <c r="F63" s="131"/>
      <c r="G63" s="131"/>
      <c r="H63" s="132" t="s">
        <v>1</v>
      </c>
      <c r="I63" s="133"/>
      <c r="J63" s="133"/>
      <c r="K63" s="133"/>
      <c r="L63" s="133"/>
      <c r="M63" s="88"/>
    </row>
    <row r="64" spans="1:13" ht="38.25">
      <c r="A64" s="28"/>
      <c r="B64" s="29" t="s">
        <v>3</v>
      </c>
      <c r="C64" s="30" t="s">
        <v>4</v>
      </c>
      <c r="D64" s="77" t="s">
        <v>5</v>
      </c>
      <c r="E64" s="77" t="s">
        <v>6</v>
      </c>
      <c r="F64" s="29" t="s">
        <v>7</v>
      </c>
      <c r="G64" s="29" t="s">
        <v>8</v>
      </c>
      <c r="H64" s="30" t="s">
        <v>9</v>
      </c>
      <c r="I64" s="77" t="s">
        <v>5</v>
      </c>
      <c r="J64" s="77" t="s">
        <v>6</v>
      </c>
      <c r="K64" s="29" t="s">
        <v>7</v>
      </c>
      <c r="L64" s="83" t="s">
        <v>8</v>
      </c>
      <c r="M64" s="91"/>
    </row>
    <row r="65" spans="1:13" ht="25.5">
      <c r="A65" s="31" t="s">
        <v>56</v>
      </c>
      <c r="B65" s="15">
        <f>B16</f>
        <v>5900</v>
      </c>
      <c r="C65" s="32" t="s">
        <v>14</v>
      </c>
      <c r="D65" s="13">
        <f>D16</f>
        <v>1310.9</v>
      </c>
      <c r="E65" s="13">
        <f>E16</f>
        <v>3459.25</v>
      </c>
      <c r="F65" s="14">
        <f>F16</f>
        <v>0.2221864406779661</v>
      </c>
      <c r="G65" s="14">
        <f>G16</f>
        <v>0.5863135593220339</v>
      </c>
      <c r="H65" s="32" t="s">
        <v>14</v>
      </c>
      <c r="I65" s="13">
        <f>I16</f>
        <v>2154.1200000000003</v>
      </c>
      <c r="J65" s="13">
        <f>J16</f>
        <v>6780.38</v>
      </c>
      <c r="K65" s="14">
        <f>K16</f>
        <v>0.36510508474576275</v>
      </c>
      <c r="L65" s="84">
        <f>L16</f>
        <v>1.1492169491525424</v>
      </c>
      <c r="M65" s="89"/>
    </row>
    <row r="66" spans="1:13" ht="25.5">
      <c r="A66" s="31" t="s">
        <v>55</v>
      </c>
      <c r="B66" s="15">
        <f>B27</f>
        <v>1795</v>
      </c>
      <c r="C66" s="32" t="s">
        <v>14</v>
      </c>
      <c r="D66" s="13">
        <f>D27</f>
        <v>769.1500000000001</v>
      </c>
      <c r="E66" s="13">
        <f>E27</f>
        <v>2219</v>
      </c>
      <c r="F66" s="14">
        <f>F27</f>
        <v>0.42849582172701955</v>
      </c>
      <c r="G66" s="14">
        <f>G27</f>
        <v>1.2362116991643455</v>
      </c>
      <c r="H66" s="32" t="s">
        <v>14</v>
      </c>
      <c r="I66" s="13">
        <f>I27</f>
        <v>1059.53</v>
      </c>
      <c r="J66" s="13">
        <f>J27</f>
        <v>4829.92</v>
      </c>
      <c r="K66" s="14">
        <f>K27</f>
        <v>0.5902674094707521</v>
      </c>
      <c r="L66" s="84">
        <f>L27</f>
        <v>2.6907632311977716</v>
      </c>
      <c r="M66" s="89"/>
    </row>
    <row r="67" spans="1:13" ht="25.5">
      <c r="A67" s="31" t="s">
        <v>57</v>
      </c>
      <c r="B67" s="15">
        <f>B39</f>
        <v>1938</v>
      </c>
      <c r="C67" s="32" t="s">
        <v>14</v>
      </c>
      <c r="D67" s="13">
        <f>D39</f>
        <v>349.02</v>
      </c>
      <c r="E67" s="13">
        <f>E39</f>
        <v>837.2799999999999</v>
      </c>
      <c r="F67" s="14">
        <f>F39</f>
        <v>0.18009287925696593</v>
      </c>
      <c r="G67" s="14">
        <f>G39</f>
        <v>0.43203302373581004</v>
      </c>
      <c r="H67" s="32" t="s">
        <v>14</v>
      </c>
      <c r="I67" s="13">
        <f>I39</f>
        <v>1084</v>
      </c>
      <c r="J67" s="13">
        <f>J39</f>
        <v>4335</v>
      </c>
      <c r="K67" s="14">
        <f>K39</f>
        <v>0.5593395252837977</v>
      </c>
      <c r="L67" s="84">
        <f>L39</f>
        <v>2.236842105263158</v>
      </c>
      <c r="M67" s="89"/>
    </row>
    <row r="68" spans="1:13" ht="12.75">
      <c r="A68" s="31" t="s">
        <v>58</v>
      </c>
      <c r="B68" s="15">
        <f>B49</f>
        <v>2302</v>
      </c>
      <c r="C68" s="32" t="s">
        <v>14</v>
      </c>
      <c r="D68" s="13">
        <f>D49</f>
        <v>371.44</v>
      </c>
      <c r="E68" s="13">
        <f>E49</f>
        <v>371.44</v>
      </c>
      <c r="F68" s="14">
        <f>F49</f>
        <v>0.16135534317984362</v>
      </c>
      <c r="G68" s="14">
        <f>G49</f>
        <v>0.16135534317984362</v>
      </c>
      <c r="H68" s="32" t="s">
        <v>14</v>
      </c>
      <c r="I68" s="13">
        <f>I49</f>
        <v>1254.8</v>
      </c>
      <c r="J68" s="13">
        <f>J49</f>
        <v>8463</v>
      </c>
      <c r="K68" s="14">
        <f>K49</f>
        <v>0.5450912250217202</v>
      </c>
      <c r="L68" s="84">
        <f>L49</f>
        <v>3.676368375325804</v>
      </c>
      <c r="M68" s="89"/>
    </row>
    <row r="69" spans="1:13" ht="25.5">
      <c r="A69" s="31" t="s">
        <v>59</v>
      </c>
      <c r="B69" s="15">
        <f>B58</f>
        <v>36</v>
      </c>
      <c r="C69" s="32" t="s">
        <v>14</v>
      </c>
      <c r="D69" s="13" t="s">
        <v>14</v>
      </c>
      <c r="E69" s="13" t="s">
        <v>14</v>
      </c>
      <c r="F69" s="14" t="s">
        <v>14</v>
      </c>
      <c r="G69" s="14" t="s">
        <v>14</v>
      </c>
      <c r="H69" s="32" t="s">
        <v>14</v>
      </c>
      <c r="I69" s="13">
        <f>I58</f>
        <v>12</v>
      </c>
      <c r="J69" s="13">
        <f>J58</f>
        <v>12</v>
      </c>
      <c r="K69" s="14">
        <f>K58</f>
        <v>0.3333333333333333</v>
      </c>
      <c r="L69" s="84">
        <f>L58</f>
        <v>0.3333333333333333</v>
      </c>
      <c r="M69" s="89"/>
    </row>
    <row r="70" spans="1:13" ht="12.75">
      <c r="A70" s="33" t="s">
        <v>60</v>
      </c>
      <c r="B70" s="73">
        <v>1287</v>
      </c>
      <c r="C70" s="32" t="s">
        <v>14</v>
      </c>
      <c r="D70" s="13" t="s">
        <v>14</v>
      </c>
      <c r="E70" s="13" t="s">
        <v>14</v>
      </c>
      <c r="F70" s="14" t="s">
        <v>14</v>
      </c>
      <c r="G70" s="14" t="s">
        <v>14</v>
      </c>
      <c r="H70" s="32" t="s">
        <v>14</v>
      </c>
      <c r="I70" s="13" t="s">
        <v>14</v>
      </c>
      <c r="J70" s="13" t="s">
        <v>14</v>
      </c>
      <c r="K70" s="14" t="s">
        <v>14</v>
      </c>
      <c r="L70" s="84" t="s">
        <v>14</v>
      </c>
      <c r="M70" s="89"/>
    </row>
    <row r="71" spans="1:13" ht="24.75" customHeight="1">
      <c r="A71" s="31" t="s">
        <v>61</v>
      </c>
      <c r="B71" s="73">
        <v>9426</v>
      </c>
      <c r="C71" s="32" t="s">
        <v>14</v>
      </c>
      <c r="D71" s="13" t="s">
        <v>14</v>
      </c>
      <c r="E71" s="13" t="s">
        <v>14</v>
      </c>
      <c r="F71" s="14" t="s">
        <v>14</v>
      </c>
      <c r="G71" s="14" t="s">
        <v>14</v>
      </c>
      <c r="H71" s="32" t="s">
        <v>14</v>
      </c>
      <c r="I71" s="13" t="s">
        <v>14</v>
      </c>
      <c r="J71" s="13" t="s">
        <v>14</v>
      </c>
      <c r="K71" s="14" t="s">
        <v>14</v>
      </c>
      <c r="L71" s="84" t="s">
        <v>14</v>
      </c>
      <c r="M71" s="89"/>
    </row>
    <row r="72" spans="1:13" ht="12.75">
      <c r="A72" s="34" t="s">
        <v>54</v>
      </c>
      <c r="B72" s="73">
        <f>B73-B65-B66-B67-B68-B69-B70-B71</f>
        <v>181.33000000000175</v>
      </c>
      <c r="C72" s="35" t="s">
        <v>14</v>
      </c>
      <c r="D72" s="36" t="s">
        <v>14</v>
      </c>
      <c r="E72" s="36" t="s">
        <v>14</v>
      </c>
      <c r="F72" s="37" t="s">
        <v>14</v>
      </c>
      <c r="G72" s="37" t="s">
        <v>14</v>
      </c>
      <c r="H72" s="35" t="s">
        <v>14</v>
      </c>
      <c r="I72" s="36" t="s">
        <v>14</v>
      </c>
      <c r="J72" s="36" t="s">
        <v>14</v>
      </c>
      <c r="K72" s="37" t="s">
        <v>14</v>
      </c>
      <c r="L72" s="85" t="s">
        <v>14</v>
      </c>
      <c r="M72" s="90"/>
    </row>
    <row r="73" spans="1:13" ht="12.75">
      <c r="A73" s="42" t="s">
        <v>12</v>
      </c>
      <c r="B73" s="41">
        <v>22865.33</v>
      </c>
      <c r="C73" s="38" t="s">
        <v>14</v>
      </c>
      <c r="D73" s="39">
        <f>SUM(D65:D72)</f>
        <v>2800.51</v>
      </c>
      <c r="E73" s="39">
        <f>SUM(E65:E72)</f>
        <v>6886.969999999999</v>
      </c>
      <c r="F73" s="40">
        <f>D73/B73</f>
        <v>0.12247844225296552</v>
      </c>
      <c r="G73" s="40">
        <f>E73/B73</f>
        <v>0.3011970524807645</v>
      </c>
      <c r="H73" s="38" t="s">
        <v>14</v>
      </c>
      <c r="I73" s="39">
        <f>SUM(I65:I72)</f>
        <v>5564.450000000001</v>
      </c>
      <c r="J73" s="39">
        <f>SUM(J65:J72)</f>
        <v>24420.3</v>
      </c>
      <c r="K73" s="40">
        <f>I73/B73</f>
        <v>0.24335751987834858</v>
      </c>
      <c r="L73" s="86">
        <f>J73/B73</f>
        <v>1.0680055787517608</v>
      </c>
      <c r="M73" s="90"/>
    </row>
    <row r="74" spans="4:13" ht="12.75">
      <c r="D74" s="76"/>
      <c r="E74" s="76"/>
      <c r="F74" s="10"/>
      <c r="G74" s="10"/>
      <c r="H74" s="11"/>
      <c r="I74" s="76"/>
      <c r="J74" s="76"/>
      <c r="K74" s="10"/>
      <c r="L74" s="10"/>
      <c r="M74" s="10"/>
    </row>
    <row r="75" spans="4:13" ht="12.75">
      <c r="D75" s="76"/>
      <c r="E75" s="76"/>
      <c r="F75" s="10"/>
      <c r="G75" s="10"/>
      <c r="H75" s="11"/>
      <c r="I75" s="76"/>
      <c r="J75" s="76"/>
      <c r="K75" s="10"/>
      <c r="L75" s="10"/>
      <c r="M75" s="10"/>
    </row>
    <row r="76" spans="4:13" ht="12.75">
      <c r="D76" s="76"/>
      <c r="E76" s="76"/>
      <c r="F76" s="10"/>
      <c r="G76" s="10"/>
      <c r="H76" s="11"/>
      <c r="I76" s="76"/>
      <c r="J76" s="76"/>
      <c r="K76" s="10"/>
      <c r="L76" s="10"/>
      <c r="M76" s="10"/>
    </row>
    <row r="77" spans="4:13" ht="12.75">
      <c r="D77" s="76"/>
      <c r="E77" s="76"/>
      <c r="F77" s="10"/>
      <c r="G77" s="10"/>
      <c r="H77" s="11"/>
      <c r="I77" s="76"/>
      <c r="J77" s="76"/>
      <c r="K77" s="10"/>
      <c r="L77" s="10"/>
      <c r="M77" s="10"/>
    </row>
    <row r="78" spans="4:13" ht="12.75">
      <c r="D78" s="76"/>
      <c r="E78" s="76"/>
      <c r="F78" s="10"/>
      <c r="G78" s="10"/>
      <c r="H78" s="11"/>
      <c r="I78" s="76"/>
      <c r="J78" s="76"/>
      <c r="K78" s="10"/>
      <c r="L78" s="10"/>
      <c r="M78" s="10"/>
    </row>
    <row r="79" spans="4:13" ht="12.75">
      <c r="D79" s="76"/>
      <c r="E79" s="76"/>
      <c r="F79" s="10"/>
      <c r="G79" s="10"/>
      <c r="H79" s="11"/>
      <c r="I79" s="76"/>
      <c r="J79" s="76"/>
      <c r="K79" s="10"/>
      <c r="L79" s="10"/>
      <c r="M79" s="10"/>
    </row>
  </sheetData>
  <sheetProtection selectLockedCells="1" selectUnlockedCells="1"/>
  <mergeCells count="24">
    <mergeCell ref="A63:B63"/>
    <mergeCell ref="C63:G63"/>
    <mergeCell ref="A53:B54"/>
    <mergeCell ref="C53:M53"/>
    <mergeCell ref="C54:G54"/>
    <mergeCell ref="H54:M54"/>
    <mergeCell ref="H63:L63"/>
    <mergeCell ref="A62:L62"/>
    <mergeCell ref="A43:B44"/>
    <mergeCell ref="A1:B2"/>
    <mergeCell ref="C1:M1"/>
    <mergeCell ref="C2:G2"/>
    <mergeCell ref="H2:M2"/>
    <mergeCell ref="A31:B32"/>
    <mergeCell ref="C31:M31"/>
    <mergeCell ref="A20:B21"/>
    <mergeCell ref="C20:M20"/>
    <mergeCell ref="H44:M44"/>
    <mergeCell ref="C21:G21"/>
    <mergeCell ref="H21:M21"/>
    <mergeCell ref="C32:G32"/>
    <mergeCell ref="H32:M32"/>
    <mergeCell ref="C43:M43"/>
    <mergeCell ref="C44:G44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2016-06-13T08:30:30Z</cp:lastPrinted>
  <dcterms:created xsi:type="dcterms:W3CDTF">2015-07-31T11:20:33Z</dcterms:created>
  <dcterms:modified xsi:type="dcterms:W3CDTF">2016-06-13T08:30:35Z</dcterms:modified>
  <cp:category/>
  <cp:version/>
  <cp:contentType/>
  <cp:contentStatus/>
</cp:coreProperties>
</file>