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12" sheetId="1" r:id="rId1"/>
  </sheets>
  <definedNames>
    <definedName name="_xlnm.Print_Area" localSheetId="0">'BLOK 12'!$A$1:$M$73</definedName>
  </definedNames>
  <calcPr fullCalcOnLoad="1"/>
</workbook>
</file>

<file path=xl/sharedStrings.xml><?xml version="1.0" encoding="utf-8"?>
<sst xmlns="http://schemas.openxmlformats.org/spreadsheetml/2006/main" count="265" uniqueCount="113">
  <si>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</si>
  <si>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</si>
  <si>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</si>
  <si>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</si>
  <si>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</si>
  <si>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</si>
  <si>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</si>
  <si>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</si>
  <si>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</si>
  <si>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</si>
  <si>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</si>
  <si>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</si>
  <si>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</si>
  <si>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</si>
  <si>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</si>
  <si>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G+P+4</t>
  </si>
  <si>
    <t>P+3</t>
  </si>
  <si>
    <t>P+1+Pk</t>
  </si>
  <si>
    <t>P+2</t>
  </si>
  <si>
    <t>P+3+Pk</t>
  </si>
  <si>
    <t>SS4</t>
  </si>
  <si>
    <t>UP1</t>
  </si>
  <si>
    <t>UP2</t>
  </si>
  <si>
    <t>UP3</t>
  </si>
  <si>
    <t>UP4</t>
  </si>
  <si>
    <t>UP11</t>
  </si>
  <si>
    <t>UP12</t>
  </si>
  <si>
    <t>UP13</t>
  </si>
  <si>
    <t>UP14</t>
  </si>
  <si>
    <t>UP17</t>
  </si>
  <si>
    <t>UP18</t>
  </si>
  <si>
    <t>UP19</t>
  </si>
  <si>
    <t>UP20</t>
  </si>
  <si>
    <t>UP21</t>
  </si>
  <si>
    <t>UP22</t>
  </si>
  <si>
    <t>UP23</t>
  </si>
  <si>
    <t>UP24</t>
  </si>
  <si>
    <t>UP25</t>
  </si>
  <si>
    <t>UP26</t>
  </si>
  <si>
    <t>UP5</t>
  </si>
  <si>
    <t>UP7</t>
  </si>
  <si>
    <t>UP8</t>
  </si>
  <si>
    <t>UP10</t>
  </si>
  <si>
    <t>G+P+3</t>
  </si>
  <si>
    <t>SS2</t>
  </si>
  <si>
    <t>G+P+2+Pk</t>
  </si>
  <si>
    <t>UP27</t>
  </si>
  <si>
    <t>UP28</t>
  </si>
  <si>
    <t>UP29</t>
  </si>
  <si>
    <t>UP16</t>
  </si>
  <si>
    <t>UP6</t>
  </si>
  <si>
    <t>UP30</t>
  </si>
  <si>
    <t>UP31</t>
  </si>
  <si>
    <t>UP32</t>
  </si>
  <si>
    <t>UP33</t>
  </si>
  <si>
    <t>UP34</t>
  </si>
  <si>
    <t>UP35</t>
  </si>
  <si>
    <t>UP36</t>
  </si>
  <si>
    <t>UP37</t>
  </si>
  <si>
    <t>UP38</t>
  </si>
  <si>
    <t>UP39</t>
  </si>
  <si>
    <t>UP40</t>
  </si>
  <si>
    <t>UP51</t>
  </si>
  <si>
    <t>P+2+Pk</t>
  </si>
  <si>
    <t>P,P+2+Pk</t>
  </si>
  <si>
    <t>P,P+2</t>
  </si>
  <si>
    <t>UP15</t>
  </si>
  <si>
    <t>UP41</t>
  </si>
  <si>
    <t>UP42</t>
  </si>
  <si>
    <t>UP43</t>
  </si>
  <si>
    <t>UP44</t>
  </si>
  <si>
    <t>UP45</t>
  </si>
  <si>
    <t>UP46</t>
  </si>
  <si>
    <t>UP47</t>
  </si>
  <si>
    <t>UP48</t>
  </si>
  <si>
    <t>UP49</t>
  </si>
  <si>
    <t>UP50</t>
  </si>
  <si>
    <t>G+P+2</t>
  </si>
  <si>
    <t>P+4</t>
  </si>
  <si>
    <t>P,2*G+P+2+Pk</t>
  </si>
  <si>
    <t>2*G+P+2+Pk</t>
  </si>
  <si>
    <t>P+1,P+1+Pk</t>
  </si>
  <si>
    <t>UKUPNO - BLOK 12</t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</si>
  <si>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</si>
  <si>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t>Saobraćajne površine</t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</si>
  <si>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</si>
  <si>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t>P+1</t>
  </si>
  <si>
    <r>
      <rPr>
        <sz val="10"/>
        <color indexed="60"/>
        <rFont val="Arial"/>
        <family val="2"/>
      </rPr>
      <t>P+</t>
    </r>
    <r>
      <rPr>
        <sz val="10"/>
        <rFont val="Arial"/>
        <family val="2"/>
      </rPr>
      <t xml:space="preserve">, P+1+Pk, </t>
    </r>
    <r>
      <rPr>
        <sz val="10"/>
        <color indexed="10"/>
        <rFont val="Arial"/>
        <family val="2"/>
      </rPr>
      <t>P</t>
    </r>
  </si>
  <si>
    <r>
      <t xml:space="preserve">P, P+Pk, </t>
    </r>
    <r>
      <rPr>
        <sz val="10"/>
        <color indexed="10"/>
        <rFont val="Arial"/>
        <family val="2"/>
      </rPr>
      <t>P+Pk</t>
    </r>
  </si>
  <si>
    <t>P+1, P+1+Pk</t>
  </si>
  <si>
    <r>
      <t xml:space="preserve">P+1, P+1+Pk, </t>
    </r>
    <r>
      <rPr>
        <sz val="10"/>
        <color indexed="10"/>
        <rFont val="Arial"/>
        <family val="2"/>
      </rPr>
      <t>P</t>
    </r>
  </si>
  <si>
    <t>P</t>
  </si>
  <si>
    <t>P, P+1+Pk</t>
  </si>
  <si>
    <t>P+2+M+Pk</t>
  </si>
  <si>
    <t>P+</t>
  </si>
  <si>
    <t>P+2+</t>
  </si>
  <si>
    <t>T</t>
  </si>
  <si>
    <t>P+1+</t>
  </si>
  <si>
    <t>Su(G)+P+3</t>
  </si>
  <si>
    <t>P+2, P+3</t>
  </si>
  <si>
    <t>dogradnja,nadgradnja,nova gradnja</t>
  </si>
  <si>
    <t>zadržano postojeće stanje</t>
  </si>
  <si>
    <t>zadržano iz važećeg plana</t>
  </si>
  <si>
    <t>izgradnja novog objekta</t>
  </si>
  <si>
    <t>postojeći objekat - bez daljih intervencija</t>
  </si>
  <si>
    <t>P+1,P+2+Pk</t>
  </si>
  <si>
    <t>2*P+2+Pk, 2*P</t>
  </si>
  <si>
    <t>P+2+Pk, P</t>
  </si>
  <si>
    <t>nadgradnja                           prema važećem planu</t>
  </si>
  <si>
    <t>nadgradnja                                 prema važećem planu</t>
  </si>
  <si>
    <t>završetak objekta u skladu sa važećim planom</t>
  </si>
  <si>
    <t>formiranje pune etaže u okviru postojećeg gabarita</t>
  </si>
  <si>
    <t>nadgradnja                                    prema važećem planu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</si>
</sst>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 wrapText="1"/>
    </xf>
    <xf numFmtId="172" fontId="0" fillId="0" borderId="12" xfId="0" applyNumberFormat="1" applyFont="1" applyFill="1" applyBorder="1" applyAlignment="1">
      <alignment horizontal="right" vertical="center" wrapText="1"/>
    </xf>
    <xf numFmtId="172" fontId="0" fillId="0" borderId="0" xfId="0" applyNumberFormat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13" fontId="0" fillId="33" borderId="14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/>
    </xf>
    <xf numFmtId="172" fontId="0" fillId="33" borderId="19" xfId="0" applyNumberFormat="1" applyFont="1" applyFill="1" applyBorder="1" applyAlignment="1">
      <alignment horizontal="right" vertical="center"/>
    </xf>
    <xf numFmtId="172" fontId="0" fillId="33" borderId="20" xfId="0" applyNumberFormat="1" applyFont="1" applyFill="1" applyBorder="1" applyAlignment="1">
      <alignment horizontal="right" vertical="center"/>
    </xf>
    <xf numFmtId="2" fontId="0" fillId="33" borderId="20" xfId="0" applyNumberFormat="1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13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left" vertical="center"/>
    </xf>
    <xf numFmtId="172" fontId="0" fillId="33" borderId="12" xfId="0" applyNumberFormat="1" applyFont="1" applyFill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72" fontId="0" fillId="0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9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right" vertical="center" wrapText="1"/>
    </xf>
    <xf numFmtId="1" fontId="0" fillId="0" borderId="12" xfId="0" applyNumberFormat="1" applyBorder="1" applyAlignment="1">
      <alignment/>
    </xf>
    <xf numFmtId="1" fontId="0" fillId="33" borderId="12" xfId="0" applyNumberFormat="1" applyFont="1" applyFill="1" applyBorder="1" applyAlignment="1">
      <alignment horizontal="right" vertical="center"/>
    </xf>
    <xf numFmtId="1" fontId="0" fillId="0" borderId="22" xfId="0" applyNumberFormat="1" applyFont="1" applyFill="1" applyBorder="1" applyAlignment="1">
      <alignment horizontal="right" vertical="center" wrapText="1"/>
    </xf>
    <xf numFmtId="1" fontId="0" fillId="0" borderId="23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wrapText="1"/>
    </xf>
    <xf numFmtId="172" fontId="0" fillId="0" borderId="25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23" xfId="0" applyNumberFormat="1" applyFont="1" applyFill="1" applyBorder="1" applyAlignment="1">
      <alignment horizontal="right" vertical="center"/>
    </xf>
    <xf numFmtId="2" fontId="0" fillId="33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horizontal="right" vertical="center"/>
    </xf>
    <xf numFmtId="2" fontId="0" fillId="33" borderId="28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>
      <alignment horizontal="right" vertical="center"/>
    </xf>
    <xf numFmtId="13" fontId="2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 vertical="center" wrapText="1"/>
    </xf>
    <xf numFmtId="172" fontId="0" fillId="33" borderId="16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33" borderId="12" xfId="0" applyNumberFormat="1" applyFont="1" applyFill="1" applyBorder="1" applyAlignment="1">
      <alignment horizontal="center" vertical="center" wrapText="1"/>
    </xf>
    <xf numFmtId="172" fontId="0" fillId="33" borderId="3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right" vertical="center" wrapText="1"/>
    </xf>
    <xf numFmtId="172" fontId="0" fillId="0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right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172" fontId="0" fillId="0" borderId="12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172" fontId="0" fillId="0" borderId="12" xfId="0" applyNumberFormat="1" applyFont="1" applyFill="1" applyBorder="1" applyAlignment="1">
      <alignment horizontal="right" vertical="center" wrapText="1"/>
    </xf>
    <xf numFmtId="0" fontId="43" fillId="0" borderId="13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3" fontId="2" fillId="0" borderId="2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79"/>
  <sheetViews>
    <sheetView tabSelected="1" view="pageLayout" zoomScaleSheetLayoutView="115" workbookViewId="0" topLeftCell="A58">
      <selection activeCell="I79" sqref="I79"/>
    </sheetView>
  </sheetViews>
  <sheetFormatPr defaultColWidth="9.140625" defaultRowHeight="12.75"/>
  <cols>
    <col min="1" max="1" width="25.7109375" style="1" customWidth="1"/>
    <col min="2" max="2" width="9.7109375" style="72" customWidth="1"/>
    <col min="3" max="3" width="12.28125" style="3" customWidth="1"/>
    <col min="4" max="5" width="8.7109375" style="99" customWidth="1"/>
    <col min="6" max="7" width="4.7109375" style="2" customWidth="1"/>
    <col min="8" max="8" width="12.28125" style="3" customWidth="1"/>
    <col min="9" max="10" width="8.7109375" style="99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30" t="s">
        <v>44</v>
      </c>
      <c r="B1" s="130"/>
      <c r="C1" s="131" t="s">
        <v>14</v>
      </c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30"/>
      <c r="B2" s="130"/>
      <c r="C2" s="124" t="s">
        <v>0</v>
      </c>
      <c r="D2" s="124"/>
      <c r="E2" s="124"/>
      <c r="F2" s="124"/>
      <c r="G2" s="124"/>
      <c r="H2" s="125" t="s">
        <v>1</v>
      </c>
      <c r="I2" s="125"/>
      <c r="J2" s="125"/>
      <c r="K2" s="125"/>
      <c r="L2" s="125"/>
      <c r="M2" s="125"/>
    </row>
    <row r="3" spans="1:14" ht="39" thickBot="1">
      <c r="A3" s="30" t="s">
        <v>2</v>
      </c>
      <c r="B3" s="70" t="s">
        <v>3</v>
      </c>
      <c r="C3" s="32" t="s">
        <v>4</v>
      </c>
      <c r="D3" s="98" t="s">
        <v>5</v>
      </c>
      <c r="E3" s="98" t="s">
        <v>6</v>
      </c>
      <c r="F3" s="33" t="s">
        <v>7</v>
      </c>
      <c r="G3" s="31" t="s">
        <v>8</v>
      </c>
      <c r="H3" s="32" t="s">
        <v>9</v>
      </c>
      <c r="I3" s="101" t="s">
        <v>5</v>
      </c>
      <c r="J3" s="98" t="s">
        <v>10</v>
      </c>
      <c r="K3" s="33" t="s">
        <v>7</v>
      </c>
      <c r="L3" s="34" t="s">
        <v>8</v>
      </c>
      <c r="M3" s="34" t="s">
        <v>11</v>
      </c>
      <c r="N3" s="5"/>
    </row>
    <row r="4" spans="1:31" s="11" customFormat="1" ht="12.75">
      <c r="A4" s="102" t="s">
        <v>46</v>
      </c>
      <c r="B4" s="103">
        <v>324</v>
      </c>
      <c r="C4" s="83" t="s">
        <v>86</v>
      </c>
      <c r="D4" s="84">
        <v>71.44</v>
      </c>
      <c r="E4" s="84">
        <f>D4*2</f>
        <v>142.88</v>
      </c>
      <c r="F4" s="85">
        <f aca="true" t="shared" si="0" ref="F4:F16">D4/B4</f>
        <v>0.22049382716049382</v>
      </c>
      <c r="G4" s="86">
        <f aca="true" t="shared" si="1" ref="G4:G16">E4/B4</f>
        <v>0.44098765432098763</v>
      </c>
      <c r="H4" s="102" t="s">
        <v>65</v>
      </c>
      <c r="I4" s="116">
        <v>112</v>
      </c>
      <c r="J4" s="116">
        <v>254</v>
      </c>
      <c r="K4" s="117">
        <f aca="true" t="shared" si="2" ref="K4:K18">I4/B4</f>
        <v>0.345679012345679</v>
      </c>
      <c r="L4" s="118">
        <f aca="true" t="shared" si="3" ref="L4:L18">J4/B4</f>
        <v>0.7839506172839507</v>
      </c>
      <c r="M4" s="107" t="s">
        <v>102</v>
      </c>
      <c r="N4" s="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11" customFormat="1" ht="12.75">
      <c r="A5" s="19" t="s">
        <v>47</v>
      </c>
      <c r="B5" s="81">
        <v>347</v>
      </c>
      <c r="C5" s="20" t="s">
        <v>86</v>
      </c>
      <c r="D5" s="21">
        <v>105.07</v>
      </c>
      <c r="E5" s="21">
        <f>D5*2</f>
        <v>210.14</v>
      </c>
      <c r="F5" s="22">
        <f t="shared" si="0"/>
        <v>0.30279538904899134</v>
      </c>
      <c r="G5" s="87">
        <f t="shared" si="1"/>
        <v>0.6055907780979827</v>
      </c>
      <c r="H5" s="19" t="s">
        <v>63</v>
      </c>
      <c r="I5" s="119">
        <v>136</v>
      </c>
      <c r="J5" s="119">
        <f>I5*4</f>
        <v>544</v>
      </c>
      <c r="K5" s="120">
        <f t="shared" si="2"/>
        <v>0.3919308357348703</v>
      </c>
      <c r="L5" s="121">
        <f t="shared" si="3"/>
        <v>1.5677233429394812</v>
      </c>
      <c r="M5" s="111" t="s">
        <v>102</v>
      </c>
      <c r="N5" s="4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" ht="12.75">
      <c r="A6" s="26" t="s">
        <v>48</v>
      </c>
      <c r="B6" s="81">
        <v>210</v>
      </c>
      <c r="C6" s="20" t="s">
        <v>17</v>
      </c>
      <c r="D6" s="21">
        <v>128.28</v>
      </c>
      <c r="E6" s="21">
        <f>D6*3</f>
        <v>384.84000000000003</v>
      </c>
      <c r="F6" s="22">
        <f t="shared" si="0"/>
        <v>0.6108571428571429</v>
      </c>
      <c r="G6" s="87">
        <f t="shared" si="1"/>
        <v>1.8325714285714287</v>
      </c>
      <c r="H6" s="19" t="s">
        <v>17</v>
      </c>
      <c r="I6" s="21">
        <v>128.28</v>
      </c>
      <c r="J6" s="21">
        <f>I6*3</f>
        <v>384.84000000000003</v>
      </c>
      <c r="K6" s="120">
        <f t="shared" si="2"/>
        <v>0.6108571428571429</v>
      </c>
      <c r="L6" s="121">
        <f t="shared" si="3"/>
        <v>1.8325714285714287</v>
      </c>
      <c r="M6" s="113" t="s">
        <v>101</v>
      </c>
    </row>
    <row r="7" spans="1:13" ht="12.75">
      <c r="A7" s="19" t="s">
        <v>51</v>
      </c>
      <c r="B7" s="81">
        <v>188</v>
      </c>
      <c r="C7" s="20" t="s">
        <v>93</v>
      </c>
      <c r="D7" s="21">
        <v>145.64</v>
      </c>
      <c r="E7" s="21">
        <f>D7*4</f>
        <v>582.56</v>
      </c>
      <c r="F7" s="22">
        <f t="shared" si="0"/>
        <v>0.7746808510638297</v>
      </c>
      <c r="G7" s="87">
        <f t="shared" si="1"/>
        <v>3.0987234042553187</v>
      </c>
      <c r="H7" s="20" t="s">
        <v>93</v>
      </c>
      <c r="I7" s="119">
        <v>145.6</v>
      </c>
      <c r="J7" s="119">
        <f>I7*4</f>
        <v>582.4</v>
      </c>
      <c r="K7" s="120">
        <f t="shared" si="2"/>
        <v>0.774468085106383</v>
      </c>
      <c r="L7" s="121">
        <f t="shared" si="3"/>
        <v>3.097872340425532</v>
      </c>
      <c r="M7" s="111" t="s">
        <v>101</v>
      </c>
    </row>
    <row r="8" spans="1:13" ht="22.5">
      <c r="A8" s="19" t="s">
        <v>52</v>
      </c>
      <c r="B8" s="81">
        <v>136</v>
      </c>
      <c r="C8" s="23" t="s">
        <v>94</v>
      </c>
      <c r="D8" s="21">
        <v>88.58</v>
      </c>
      <c r="E8" s="21">
        <v>88.58</v>
      </c>
      <c r="F8" s="22">
        <f t="shared" si="0"/>
        <v>0.6513235294117647</v>
      </c>
      <c r="G8" s="87">
        <f t="shared" si="1"/>
        <v>0.6513235294117647</v>
      </c>
      <c r="H8" s="26" t="s">
        <v>86</v>
      </c>
      <c r="I8" s="21">
        <v>88.58</v>
      </c>
      <c r="J8" s="119">
        <f>I8*2</f>
        <v>177.16</v>
      </c>
      <c r="K8" s="120">
        <f t="shared" si="2"/>
        <v>0.6513235294117647</v>
      </c>
      <c r="L8" s="121">
        <f t="shared" si="3"/>
        <v>1.3026470588235295</v>
      </c>
      <c r="M8" s="114" t="s">
        <v>110</v>
      </c>
    </row>
    <row r="9" spans="1:13" ht="12.75">
      <c r="A9" s="19" t="s">
        <v>53</v>
      </c>
      <c r="B9" s="81">
        <v>746</v>
      </c>
      <c r="C9" s="20"/>
      <c r="D9" s="21"/>
      <c r="E9" s="21"/>
      <c r="F9" s="22"/>
      <c r="G9" s="87"/>
      <c r="H9" s="19" t="s">
        <v>43</v>
      </c>
      <c r="I9" s="119">
        <v>335</v>
      </c>
      <c r="J9" s="119">
        <f>I9*4</f>
        <v>1340</v>
      </c>
      <c r="K9" s="120">
        <f t="shared" si="2"/>
        <v>0.44906166219839144</v>
      </c>
      <c r="L9" s="121">
        <f t="shared" si="3"/>
        <v>1.7962466487935658</v>
      </c>
      <c r="M9" s="111" t="s">
        <v>103</v>
      </c>
    </row>
    <row r="10" spans="1:13" ht="22.5">
      <c r="A10" s="19" t="s">
        <v>54</v>
      </c>
      <c r="B10" s="81">
        <v>425</v>
      </c>
      <c r="C10" s="27" t="s">
        <v>95</v>
      </c>
      <c r="D10" s="21">
        <v>253.19</v>
      </c>
      <c r="E10" s="21">
        <f>D10*3</f>
        <v>759.5699999999999</v>
      </c>
      <c r="F10" s="22">
        <f t="shared" si="0"/>
        <v>0.5957411764705882</v>
      </c>
      <c r="G10" s="87">
        <f t="shared" si="1"/>
        <v>1.7872235294117647</v>
      </c>
      <c r="H10" s="19" t="s">
        <v>63</v>
      </c>
      <c r="I10" s="21">
        <v>253.19</v>
      </c>
      <c r="J10" s="119">
        <f>I10*4</f>
        <v>1012.76</v>
      </c>
      <c r="K10" s="120">
        <f t="shared" si="2"/>
        <v>0.5957411764705882</v>
      </c>
      <c r="L10" s="121">
        <f t="shared" si="3"/>
        <v>2.382964705882353</v>
      </c>
      <c r="M10" s="114" t="s">
        <v>110</v>
      </c>
    </row>
    <row r="11" spans="1:13" ht="12.75">
      <c r="A11" s="19" t="s">
        <v>55</v>
      </c>
      <c r="B11" s="81">
        <v>488</v>
      </c>
      <c r="C11" s="20" t="s">
        <v>17</v>
      </c>
      <c r="D11" s="21">
        <v>119.8</v>
      </c>
      <c r="E11" s="21">
        <f>D11*3</f>
        <v>359.4</v>
      </c>
      <c r="F11" s="22">
        <f t="shared" si="0"/>
        <v>0.24549180327868853</v>
      </c>
      <c r="G11" s="87">
        <f t="shared" si="1"/>
        <v>0.7364754098360655</v>
      </c>
      <c r="H11" s="19" t="s">
        <v>17</v>
      </c>
      <c r="I11" s="119">
        <v>119.8</v>
      </c>
      <c r="J11" s="119">
        <f>I11*3</f>
        <v>359.4</v>
      </c>
      <c r="K11" s="120">
        <f t="shared" si="2"/>
        <v>0.24549180327868853</v>
      </c>
      <c r="L11" s="121">
        <f t="shared" si="3"/>
        <v>0.7364754098360655</v>
      </c>
      <c r="M11" s="111" t="s">
        <v>101</v>
      </c>
    </row>
    <row r="12" spans="1:13" ht="12.75">
      <c r="A12" s="19" t="s">
        <v>56</v>
      </c>
      <c r="B12" s="81">
        <v>305</v>
      </c>
      <c r="C12" s="20"/>
      <c r="D12" s="21"/>
      <c r="E12" s="21"/>
      <c r="F12" s="22"/>
      <c r="G12" s="87"/>
      <c r="H12" s="19" t="s">
        <v>45</v>
      </c>
      <c r="I12" s="119">
        <v>162</v>
      </c>
      <c r="J12" s="119">
        <f>I12*4</f>
        <v>648</v>
      </c>
      <c r="K12" s="120">
        <f t="shared" si="2"/>
        <v>0.5311475409836065</v>
      </c>
      <c r="L12" s="121">
        <f t="shared" si="3"/>
        <v>2.124590163934426</v>
      </c>
      <c r="M12" s="111" t="s">
        <v>102</v>
      </c>
    </row>
    <row r="13" spans="1:13" ht="12.75">
      <c r="A13" s="19" t="s">
        <v>57</v>
      </c>
      <c r="B13" s="81">
        <v>542</v>
      </c>
      <c r="C13" s="20" t="s">
        <v>81</v>
      </c>
      <c r="D13" s="21">
        <v>147.14</v>
      </c>
      <c r="E13" s="21">
        <v>413</v>
      </c>
      <c r="F13" s="22">
        <f t="shared" si="0"/>
        <v>0.2714760147601476</v>
      </c>
      <c r="G13" s="87">
        <f t="shared" si="1"/>
        <v>0.7619926199261993</v>
      </c>
      <c r="H13" s="25" t="s">
        <v>105</v>
      </c>
      <c r="I13" s="119">
        <v>221</v>
      </c>
      <c r="J13" s="119">
        <v>913</v>
      </c>
      <c r="K13" s="120">
        <f t="shared" si="2"/>
        <v>0.4077490774907749</v>
      </c>
      <c r="L13" s="121">
        <f t="shared" si="3"/>
        <v>1.6845018450184501</v>
      </c>
      <c r="M13" s="111" t="s">
        <v>102</v>
      </c>
    </row>
    <row r="14" spans="1:13" ht="12.75">
      <c r="A14" s="19" t="s">
        <v>58</v>
      </c>
      <c r="B14" s="81">
        <v>189</v>
      </c>
      <c r="C14" s="20"/>
      <c r="D14" s="21"/>
      <c r="E14" s="21"/>
      <c r="F14" s="22"/>
      <c r="G14" s="87"/>
      <c r="H14" s="19" t="s">
        <v>45</v>
      </c>
      <c r="I14" s="119">
        <v>96</v>
      </c>
      <c r="J14" s="119">
        <f>I14*4</f>
        <v>384</v>
      </c>
      <c r="K14" s="120">
        <f t="shared" si="2"/>
        <v>0.5079365079365079</v>
      </c>
      <c r="L14" s="121">
        <f t="shared" si="3"/>
        <v>2.0317460317460316</v>
      </c>
      <c r="M14" s="111" t="s">
        <v>102</v>
      </c>
    </row>
    <row r="15" spans="1:13" ht="22.5">
      <c r="A15" s="19" t="s">
        <v>59</v>
      </c>
      <c r="B15" s="81">
        <v>158</v>
      </c>
      <c r="C15" s="20" t="s">
        <v>17</v>
      </c>
      <c r="D15" s="21">
        <v>130.29</v>
      </c>
      <c r="E15" s="21">
        <f>D15*3</f>
        <v>390.87</v>
      </c>
      <c r="F15" s="22">
        <f t="shared" si="0"/>
        <v>0.8246202531645569</v>
      </c>
      <c r="G15" s="87">
        <f t="shared" si="1"/>
        <v>2.473860759493671</v>
      </c>
      <c r="H15" s="19" t="s">
        <v>63</v>
      </c>
      <c r="I15" s="122">
        <v>130.29</v>
      </c>
      <c r="J15" s="119">
        <f>I15*4</f>
        <v>521.16</v>
      </c>
      <c r="K15" s="120">
        <f t="shared" si="2"/>
        <v>0.8246202531645569</v>
      </c>
      <c r="L15" s="121">
        <f t="shared" si="3"/>
        <v>3.2984810126582276</v>
      </c>
      <c r="M15" s="114" t="s">
        <v>109</v>
      </c>
    </row>
    <row r="16" spans="1:13" ht="22.5">
      <c r="A16" s="19" t="s">
        <v>60</v>
      </c>
      <c r="B16" s="81">
        <v>481</v>
      </c>
      <c r="C16" s="20" t="s">
        <v>86</v>
      </c>
      <c r="D16" s="21">
        <v>157.16</v>
      </c>
      <c r="E16" s="21">
        <f>D16*2</f>
        <v>314.32</v>
      </c>
      <c r="F16" s="22">
        <f t="shared" si="0"/>
        <v>0.3267359667359667</v>
      </c>
      <c r="G16" s="87">
        <f t="shared" si="1"/>
        <v>0.6534719334719334</v>
      </c>
      <c r="H16" s="19" t="s">
        <v>64</v>
      </c>
      <c r="I16" s="122">
        <v>157.16</v>
      </c>
      <c r="J16" s="119">
        <v>537</v>
      </c>
      <c r="K16" s="120">
        <f t="shared" si="2"/>
        <v>0.3267359667359667</v>
      </c>
      <c r="L16" s="121">
        <f t="shared" si="3"/>
        <v>1.1164241164241164</v>
      </c>
      <c r="M16" s="114" t="s">
        <v>109</v>
      </c>
    </row>
    <row r="17" spans="1:13" ht="12.75">
      <c r="A17" s="19" t="s">
        <v>61</v>
      </c>
      <c r="B17" s="81">
        <v>247</v>
      </c>
      <c r="C17" s="123" t="s">
        <v>96</v>
      </c>
      <c r="D17" s="21"/>
      <c r="E17" s="21"/>
      <c r="F17" s="22"/>
      <c r="G17" s="87"/>
      <c r="H17" s="19" t="s">
        <v>63</v>
      </c>
      <c r="I17" s="119">
        <v>104</v>
      </c>
      <c r="J17" s="119">
        <f>I17*4</f>
        <v>416</v>
      </c>
      <c r="K17" s="120">
        <f t="shared" si="2"/>
        <v>0.42105263157894735</v>
      </c>
      <c r="L17" s="121">
        <f t="shared" si="3"/>
        <v>1.6842105263157894</v>
      </c>
      <c r="M17" s="111" t="s">
        <v>102</v>
      </c>
    </row>
    <row r="18" spans="1:13" ht="12.75">
      <c r="A18" s="19" t="s">
        <v>62</v>
      </c>
      <c r="B18" s="81">
        <v>197</v>
      </c>
      <c r="C18" s="29" t="s">
        <v>98</v>
      </c>
      <c r="D18" s="21"/>
      <c r="E18" s="21"/>
      <c r="F18" s="22"/>
      <c r="G18" s="87"/>
      <c r="H18" s="20" t="s">
        <v>98</v>
      </c>
      <c r="I18" s="119">
        <v>96</v>
      </c>
      <c r="J18" s="119">
        <f>I18*4</f>
        <v>384</v>
      </c>
      <c r="K18" s="120">
        <f t="shared" si="2"/>
        <v>0.4873096446700508</v>
      </c>
      <c r="L18" s="121">
        <f t="shared" si="3"/>
        <v>1.9492385786802031</v>
      </c>
      <c r="M18" s="111" t="s">
        <v>102</v>
      </c>
    </row>
    <row r="19" spans="1:13" ht="13.5" thickBot="1">
      <c r="A19" s="12"/>
      <c r="B19" s="82"/>
      <c r="C19" s="12"/>
      <c r="D19" s="13"/>
      <c r="E19" s="13"/>
      <c r="F19" s="14"/>
      <c r="G19" s="88"/>
      <c r="H19" s="12"/>
      <c r="I19" s="60"/>
      <c r="J19" s="60"/>
      <c r="K19" s="61"/>
      <c r="L19" s="62"/>
      <c r="M19" s="112"/>
    </row>
    <row r="20" spans="1:14" ht="13.5" thickBot="1">
      <c r="A20" s="35" t="s">
        <v>12</v>
      </c>
      <c r="B20" s="71">
        <f>SUM(B4:B19)</f>
        <v>4983</v>
      </c>
      <c r="C20" s="35" t="s">
        <v>13</v>
      </c>
      <c r="D20" s="36">
        <f>SUM(D4:D19)</f>
        <v>1346.59</v>
      </c>
      <c r="E20" s="37">
        <f>SUM(E4:E19)</f>
        <v>3646.16</v>
      </c>
      <c r="F20" s="38">
        <f>D20/B20</f>
        <v>0.2702368051374674</v>
      </c>
      <c r="G20" s="39">
        <f>E20/B20</f>
        <v>0.7317198474814368</v>
      </c>
      <c r="H20" s="35" t="s">
        <v>13</v>
      </c>
      <c r="I20" s="36">
        <f>SUM(I4:I19)</f>
        <v>2284.9</v>
      </c>
      <c r="J20" s="37">
        <f>SUM(J4:J19)</f>
        <v>8457.720000000001</v>
      </c>
      <c r="K20" s="38">
        <f>I20/B20</f>
        <v>0.45853903271121815</v>
      </c>
      <c r="L20" s="39">
        <f>J20/B20</f>
        <v>1.697314870559904</v>
      </c>
      <c r="M20" s="39"/>
      <c r="N20" s="7"/>
    </row>
    <row r="23" ht="13.5" thickBot="1"/>
    <row r="24" spans="1:13" ht="13.5" customHeight="1" thickBot="1">
      <c r="A24" s="130" t="s">
        <v>20</v>
      </c>
      <c r="B24" s="130"/>
      <c r="C24" s="131" t="s">
        <v>14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3"/>
    </row>
    <row r="25" spans="1:13" ht="13.5" thickBot="1">
      <c r="A25" s="130"/>
      <c r="B25" s="130"/>
      <c r="C25" s="124" t="s">
        <v>0</v>
      </c>
      <c r="D25" s="124"/>
      <c r="E25" s="124"/>
      <c r="F25" s="124"/>
      <c r="G25" s="124"/>
      <c r="H25" s="125" t="s">
        <v>1</v>
      </c>
      <c r="I25" s="125"/>
      <c r="J25" s="125"/>
      <c r="K25" s="125"/>
      <c r="L25" s="125"/>
      <c r="M25" s="125"/>
    </row>
    <row r="26" spans="1:13" ht="39" thickBot="1">
      <c r="A26" s="30" t="s">
        <v>2</v>
      </c>
      <c r="B26" s="70" t="s">
        <v>3</v>
      </c>
      <c r="C26" s="32" t="s">
        <v>4</v>
      </c>
      <c r="D26" s="98" t="s">
        <v>5</v>
      </c>
      <c r="E26" s="98" t="s">
        <v>6</v>
      </c>
      <c r="F26" s="33" t="s">
        <v>7</v>
      </c>
      <c r="G26" s="31" t="s">
        <v>8</v>
      </c>
      <c r="H26" s="32" t="s">
        <v>9</v>
      </c>
      <c r="I26" s="101" t="s">
        <v>5</v>
      </c>
      <c r="J26" s="98" t="s">
        <v>10</v>
      </c>
      <c r="K26" s="33" t="s">
        <v>7</v>
      </c>
      <c r="L26" s="34" t="s">
        <v>8</v>
      </c>
      <c r="M26" s="34" t="s">
        <v>11</v>
      </c>
    </row>
    <row r="27" spans="1:13" ht="12.75">
      <c r="A27" s="102" t="s">
        <v>21</v>
      </c>
      <c r="B27" s="73">
        <v>279</v>
      </c>
      <c r="C27" s="63" t="s">
        <v>17</v>
      </c>
      <c r="D27" s="64">
        <v>102.55</v>
      </c>
      <c r="E27" s="64">
        <f>D27*3</f>
        <v>307.65</v>
      </c>
      <c r="F27" s="65">
        <f aca="true" t="shared" si="4" ref="F27:F34">D27/B27</f>
        <v>0.36756272401433693</v>
      </c>
      <c r="G27" s="68">
        <f aca="true" t="shared" si="5" ref="G27:G34">E27/B27</f>
        <v>1.1026881720430106</v>
      </c>
      <c r="H27" s="102" t="s">
        <v>63</v>
      </c>
      <c r="I27" s="104">
        <v>102.55</v>
      </c>
      <c r="J27" s="104">
        <f>I27*4</f>
        <v>410.2</v>
      </c>
      <c r="K27" s="105">
        <f>I27/B27</f>
        <v>0.36756272401433693</v>
      </c>
      <c r="L27" s="106">
        <f>J27/B27</f>
        <v>1.4702508960573477</v>
      </c>
      <c r="M27" s="113" t="s">
        <v>102</v>
      </c>
    </row>
    <row r="28" spans="1:13" ht="12.75">
      <c r="A28" s="19" t="s">
        <v>22</v>
      </c>
      <c r="B28" s="74">
        <v>313</v>
      </c>
      <c r="C28" s="66" t="s">
        <v>86</v>
      </c>
      <c r="D28" s="53">
        <v>126.91</v>
      </c>
      <c r="E28" s="53">
        <f>D28*2</f>
        <v>253.82</v>
      </c>
      <c r="F28" s="56">
        <f t="shared" si="4"/>
        <v>0.40546325878594247</v>
      </c>
      <c r="G28" s="69">
        <f t="shared" si="5"/>
        <v>0.8109265175718849</v>
      </c>
      <c r="H28" s="19" t="s">
        <v>63</v>
      </c>
      <c r="I28" s="108">
        <v>145</v>
      </c>
      <c r="J28" s="108">
        <f>I28*4</f>
        <v>580</v>
      </c>
      <c r="K28" s="109">
        <f aca="true" t="shared" si="6" ref="K28:K34">I28/B28</f>
        <v>0.46325878594249204</v>
      </c>
      <c r="L28" s="110">
        <f aca="true" t="shared" si="7" ref="L28:L34">J28/B28</f>
        <v>1.8530351437699681</v>
      </c>
      <c r="M28" s="113" t="s">
        <v>102</v>
      </c>
    </row>
    <row r="29" spans="1:13" ht="12.75">
      <c r="A29" s="19" t="s">
        <v>23</v>
      </c>
      <c r="B29" s="74">
        <v>312</v>
      </c>
      <c r="C29" s="66" t="s">
        <v>86</v>
      </c>
      <c r="D29" s="53">
        <v>122.44</v>
      </c>
      <c r="E29" s="53">
        <f>D29*2</f>
        <v>244.88</v>
      </c>
      <c r="F29" s="56">
        <f t="shared" si="4"/>
        <v>0.3924358974358974</v>
      </c>
      <c r="G29" s="69">
        <f t="shared" si="5"/>
        <v>0.7848717948717948</v>
      </c>
      <c r="H29" s="19" t="s">
        <v>63</v>
      </c>
      <c r="I29" s="108">
        <v>140</v>
      </c>
      <c r="J29" s="108">
        <f>I29*4</f>
        <v>560</v>
      </c>
      <c r="K29" s="109">
        <f t="shared" si="6"/>
        <v>0.44871794871794873</v>
      </c>
      <c r="L29" s="110">
        <f t="shared" si="7"/>
        <v>1.794871794871795</v>
      </c>
      <c r="M29" s="113" t="s">
        <v>102</v>
      </c>
    </row>
    <row r="30" spans="1:31" s="55" customFormat="1" ht="25.5">
      <c r="A30" s="19" t="s">
        <v>24</v>
      </c>
      <c r="B30" s="74">
        <v>823</v>
      </c>
      <c r="C30" s="26" t="s">
        <v>87</v>
      </c>
      <c r="D30" s="53">
        <v>312.63</v>
      </c>
      <c r="E30" s="53">
        <v>365.71</v>
      </c>
      <c r="F30" s="56">
        <f t="shared" si="4"/>
        <v>0.37986634264884567</v>
      </c>
      <c r="G30" s="69">
        <f t="shared" si="5"/>
        <v>0.4443620899149453</v>
      </c>
      <c r="H30" s="26" t="s">
        <v>106</v>
      </c>
      <c r="I30" s="108">
        <v>313</v>
      </c>
      <c r="J30" s="108">
        <v>1118</v>
      </c>
      <c r="K30" s="109">
        <f t="shared" si="6"/>
        <v>0.38031591737545567</v>
      </c>
      <c r="L30" s="110">
        <f t="shared" si="7"/>
        <v>1.3584447144592953</v>
      </c>
      <c r="M30" s="113" t="s">
        <v>102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13" ht="12.75">
      <c r="A31" s="19" t="s">
        <v>39</v>
      </c>
      <c r="B31" s="74">
        <v>344</v>
      </c>
      <c r="C31" s="66" t="s">
        <v>86</v>
      </c>
      <c r="D31" s="53">
        <v>128.12</v>
      </c>
      <c r="E31" s="53">
        <f>D31*2</f>
        <v>256.24</v>
      </c>
      <c r="F31" s="56">
        <f t="shared" si="4"/>
        <v>0.3724418604651163</v>
      </c>
      <c r="G31" s="69">
        <f t="shared" si="5"/>
        <v>0.7448837209302326</v>
      </c>
      <c r="H31" s="26" t="s">
        <v>107</v>
      </c>
      <c r="I31" s="108">
        <v>141</v>
      </c>
      <c r="J31" s="108">
        <v>526</v>
      </c>
      <c r="K31" s="109">
        <f t="shared" si="6"/>
        <v>0.40988372093023256</v>
      </c>
      <c r="L31" s="110">
        <f t="shared" si="7"/>
        <v>1.5290697674418605</v>
      </c>
      <c r="M31" s="113" t="s">
        <v>102</v>
      </c>
    </row>
    <row r="32" spans="1:13" ht="25.5">
      <c r="A32" s="19" t="s">
        <v>50</v>
      </c>
      <c r="B32" s="74">
        <v>453</v>
      </c>
      <c r="C32" s="66" t="s">
        <v>88</v>
      </c>
      <c r="D32" s="53">
        <v>142.1</v>
      </c>
      <c r="E32" s="53">
        <f>D32*2</f>
        <v>284.2</v>
      </c>
      <c r="F32" s="56">
        <f t="shared" si="4"/>
        <v>0.3136865342163355</v>
      </c>
      <c r="G32" s="69">
        <f t="shared" si="5"/>
        <v>0.627373068432671</v>
      </c>
      <c r="H32" s="19" t="s">
        <v>15</v>
      </c>
      <c r="I32" s="108">
        <f>K32*B32</f>
        <v>271.8</v>
      </c>
      <c r="J32" s="108">
        <f>L32*B32</f>
        <v>1359</v>
      </c>
      <c r="K32" s="109">
        <v>0.6</v>
      </c>
      <c r="L32" s="110">
        <v>3</v>
      </c>
      <c r="M32" s="114" t="s">
        <v>100</v>
      </c>
    </row>
    <row r="33" spans="1:13" ht="22.5">
      <c r="A33" s="19" t="s">
        <v>40</v>
      </c>
      <c r="B33" s="74">
        <v>240</v>
      </c>
      <c r="C33" s="67" t="s">
        <v>86</v>
      </c>
      <c r="D33" s="53">
        <v>100.67</v>
      </c>
      <c r="E33" s="53">
        <f>D33*2</f>
        <v>201.34</v>
      </c>
      <c r="F33" s="56">
        <f t="shared" si="4"/>
        <v>0.4194583333333333</v>
      </c>
      <c r="G33" s="69">
        <f t="shared" si="5"/>
        <v>0.8389166666666666</v>
      </c>
      <c r="H33" s="19" t="s">
        <v>63</v>
      </c>
      <c r="I33" s="53">
        <v>100.67</v>
      </c>
      <c r="J33" s="108">
        <f>I33*4</f>
        <v>402.68</v>
      </c>
      <c r="K33" s="109">
        <f t="shared" si="6"/>
        <v>0.4194583333333333</v>
      </c>
      <c r="L33" s="110">
        <f t="shared" si="7"/>
        <v>1.6778333333333333</v>
      </c>
      <c r="M33" s="114" t="s">
        <v>109</v>
      </c>
    </row>
    <row r="34" spans="1:13" ht="22.5">
      <c r="A34" s="19" t="s">
        <v>41</v>
      </c>
      <c r="B34" s="74">
        <v>251</v>
      </c>
      <c r="C34" s="66" t="s">
        <v>19</v>
      </c>
      <c r="D34" s="53">
        <v>172.12</v>
      </c>
      <c r="E34" s="53">
        <f>D34*5</f>
        <v>860.6</v>
      </c>
      <c r="F34" s="56">
        <f t="shared" si="4"/>
        <v>0.6857370517928287</v>
      </c>
      <c r="G34" s="69">
        <f t="shared" si="5"/>
        <v>3.4286852589641437</v>
      </c>
      <c r="H34" s="26" t="s">
        <v>78</v>
      </c>
      <c r="I34" s="108">
        <v>172.12</v>
      </c>
      <c r="J34" s="108">
        <f>I34*5</f>
        <v>860.6</v>
      </c>
      <c r="K34" s="109">
        <f t="shared" si="6"/>
        <v>0.6857370517928287</v>
      </c>
      <c r="L34" s="110">
        <f t="shared" si="7"/>
        <v>3.4286852589641437</v>
      </c>
      <c r="M34" s="114" t="s">
        <v>111</v>
      </c>
    </row>
    <row r="35" spans="1:13" ht="12.75">
      <c r="A35" s="19" t="s">
        <v>42</v>
      </c>
      <c r="B35" s="74">
        <v>308</v>
      </c>
      <c r="C35" s="24"/>
      <c r="D35" s="57"/>
      <c r="E35" s="57"/>
      <c r="F35" s="58"/>
      <c r="G35" s="59"/>
      <c r="H35" s="19" t="s">
        <v>77</v>
      </c>
      <c r="I35" s="108">
        <v>116</v>
      </c>
      <c r="J35" s="108">
        <f>I35*3</f>
        <v>348</v>
      </c>
      <c r="K35" s="109">
        <f>I35/B35</f>
        <v>0.37662337662337664</v>
      </c>
      <c r="L35" s="110">
        <f>J35/B35</f>
        <v>1.12987012987013</v>
      </c>
      <c r="M35" s="113" t="s">
        <v>102</v>
      </c>
    </row>
    <row r="36" spans="1:13" ht="12.75">
      <c r="A36" s="19" t="s">
        <v>25</v>
      </c>
      <c r="B36" s="74">
        <v>394</v>
      </c>
      <c r="C36" s="24" t="s">
        <v>16</v>
      </c>
      <c r="D36" s="57">
        <v>196.54</v>
      </c>
      <c r="E36" s="57">
        <f>D36*4</f>
        <v>786.16</v>
      </c>
      <c r="F36" s="58">
        <f aca="true" t="shared" si="8" ref="F36:F61">D36/B36</f>
        <v>0.49883248730964463</v>
      </c>
      <c r="G36" s="59">
        <f aca="true" t="shared" si="9" ref="G36:G61">E36/B36</f>
        <v>1.9953299492385785</v>
      </c>
      <c r="H36" s="19" t="s">
        <v>16</v>
      </c>
      <c r="I36" s="108">
        <v>196.54</v>
      </c>
      <c r="J36" s="108">
        <f>I36*4</f>
        <v>786.16</v>
      </c>
      <c r="K36" s="109">
        <f aca="true" t="shared" si="10" ref="K36:K61">I36/B36</f>
        <v>0.49883248730964463</v>
      </c>
      <c r="L36" s="110">
        <f aca="true" t="shared" si="11" ref="L36:L61">J36/B36</f>
        <v>1.9953299492385785</v>
      </c>
      <c r="M36" s="113" t="s">
        <v>102</v>
      </c>
    </row>
    <row r="37" spans="1:13" ht="12.75">
      <c r="A37" s="19" t="s">
        <v>26</v>
      </c>
      <c r="B37" s="74">
        <v>143</v>
      </c>
      <c r="C37" s="24" t="s">
        <v>18</v>
      </c>
      <c r="D37" s="57">
        <v>64.09</v>
      </c>
      <c r="E37" s="57">
        <f>D37*3</f>
        <v>192.27</v>
      </c>
      <c r="F37" s="58">
        <f t="shared" si="8"/>
        <v>0.4481818181818182</v>
      </c>
      <c r="G37" s="59">
        <f t="shared" si="9"/>
        <v>1.3445454545454547</v>
      </c>
      <c r="H37" s="19" t="s">
        <v>18</v>
      </c>
      <c r="I37" s="57">
        <v>64.09</v>
      </c>
      <c r="J37" s="57">
        <f>I37*3</f>
        <v>192.27</v>
      </c>
      <c r="K37" s="58">
        <f>I37/B37</f>
        <v>0.4481818181818182</v>
      </c>
      <c r="L37" s="59">
        <f>J37/B37</f>
        <v>1.3445454545454547</v>
      </c>
      <c r="M37" s="113" t="s">
        <v>101</v>
      </c>
    </row>
    <row r="38" spans="1:13" ht="22.5">
      <c r="A38" s="19" t="s">
        <v>27</v>
      </c>
      <c r="B38" s="74">
        <v>278</v>
      </c>
      <c r="C38" s="24" t="s">
        <v>18</v>
      </c>
      <c r="D38" s="57">
        <v>177.34</v>
      </c>
      <c r="E38" s="57">
        <f>D38*3</f>
        <v>532.02</v>
      </c>
      <c r="F38" s="58">
        <f t="shared" si="8"/>
        <v>0.6379136690647482</v>
      </c>
      <c r="G38" s="59">
        <f t="shared" si="9"/>
        <v>1.9137410071942444</v>
      </c>
      <c r="H38" s="19" t="s">
        <v>16</v>
      </c>
      <c r="I38" s="57">
        <v>177.34</v>
      </c>
      <c r="J38" s="108">
        <f aca="true" t="shared" si="12" ref="J38:J43">I38*4</f>
        <v>709.36</v>
      </c>
      <c r="K38" s="109">
        <f t="shared" si="10"/>
        <v>0.6379136690647482</v>
      </c>
      <c r="L38" s="110">
        <f t="shared" si="11"/>
        <v>2.551654676258993</v>
      </c>
      <c r="M38" s="114" t="s">
        <v>108</v>
      </c>
    </row>
    <row r="39" spans="1:13" ht="12.75">
      <c r="A39" s="19" t="s">
        <v>28</v>
      </c>
      <c r="B39" s="74">
        <v>197</v>
      </c>
      <c r="C39" s="24" t="s">
        <v>89</v>
      </c>
      <c r="D39" s="57">
        <v>129.87</v>
      </c>
      <c r="E39" s="57">
        <v>365.61</v>
      </c>
      <c r="F39" s="58">
        <f t="shared" si="8"/>
        <v>0.6592385786802031</v>
      </c>
      <c r="G39" s="59">
        <f t="shared" si="9"/>
        <v>1.8558883248730964</v>
      </c>
      <c r="H39" s="19" t="s">
        <v>63</v>
      </c>
      <c r="I39" s="108">
        <v>129.9</v>
      </c>
      <c r="J39" s="108">
        <f t="shared" si="12"/>
        <v>519.6</v>
      </c>
      <c r="K39" s="109">
        <f t="shared" si="10"/>
        <v>0.6593908629441625</v>
      </c>
      <c r="L39" s="110">
        <f t="shared" si="11"/>
        <v>2.63756345177665</v>
      </c>
      <c r="M39" s="113" t="s">
        <v>102</v>
      </c>
    </row>
    <row r="40" spans="1:13" ht="12.75">
      <c r="A40" s="19" t="s">
        <v>66</v>
      </c>
      <c r="B40" s="74">
        <v>345</v>
      </c>
      <c r="C40" s="24" t="s">
        <v>16</v>
      </c>
      <c r="D40" s="57">
        <v>196.12</v>
      </c>
      <c r="E40" s="57">
        <f>D40*4</f>
        <v>784.48</v>
      </c>
      <c r="F40" s="58">
        <f t="shared" si="8"/>
        <v>0.568463768115942</v>
      </c>
      <c r="G40" s="59">
        <f t="shared" si="9"/>
        <v>2.273855072463768</v>
      </c>
      <c r="H40" s="19" t="s">
        <v>16</v>
      </c>
      <c r="I40" s="108">
        <v>196.1</v>
      </c>
      <c r="J40" s="108">
        <f t="shared" si="12"/>
        <v>784.4</v>
      </c>
      <c r="K40" s="109">
        <f t="shared" si="10"/>
        <v>0.5684057971014492</v>
      </c>
      <c r="L40" s="110">
        <f t="shared" si="11"/>
        <v>2.273623188405797</v>
      </c>
      <c r="M40" s="113" t="s">
        <v>101</v>
      </c>
    </row>
    <row r="41" spans="1:13" ht="25.5">
      <c r="A41" s="19" t="s">
        <v>49</v>
      </c>
      <c r="B41" s="74">
        <v>243</v>
      </c>
      <c r="C41" s="25" t="s">
        <v>90</v>
      </c>
      <c r="D41" s="57">
        <v>105.81</v>
      </c>
      <c r="E41" s="57">
        <v>293.43</v>
      </c>
      <c r="F41" s="58">
        <f>D41/B41</f>
        <v>0.4354320987654321</v>
      </c>
      <c r="G41" s="59">
        <f>E41/B41</f>
        <v>1.2075308641975309</v>
      </c>
      <c r="H41" s="19" t="s">
        <v>63</v>
      </c>
      <c r="I41" s="57">
        <v>105.81</v>
      </c>
      <c r="J41" s="108">
        <f t="shared" si="12"/>
        <v>423.24</v>
      </c>
      <c r="K41" s="109">
        <f t="shared" si="10"/>
        <v>0.4354320987654321</v>
      </c>
      <c r="L41" s="110">
        <f t="shared" si="11"/>
        <v>1.7417283950617284</v>
      </c>
      <c r="M41" s="114" t="s">
        <v>108</v>
      </c>
    </row>
    <row r="42" spans="1:13" ht="12.75">
      <c r="A42" s="19" t="s">
        <v>29</v>
      </c>
      <c r="B42" s="74">
        <v>442</v>
      </c>
      <c r="C42" s="24" t="s">
        <v>63</v>
      </c>
      <c r="D42" s="57">
        <v>124.19</v>
      </c>
      <c r="E42" s="57">
        <f>D42*4</f>
        <v>496.76</v>
      </c>
      <c r="F42" s="58">
        <f t="shared" si="8"/>
        <v>0.280972850678733</v>
      </c>
      <c r="G42" s="59">
        <f t="shared" si="9"/>
        <v>1.123891402714932</v>
      </c>
      <c r="H42" s="24" t="s">
        <v>63</v>
      </c>
      <c r="I42" s="57">
        <v>124.19</v>
      </c>
      <c r="J42" s="57">
        <f t="shared" si="12"/>
        <v>496.76</v>
      </c>
      <c r="K42" s="109">
        <f t="shared" si="10"/>
        <v>0.280972850678733</v>
      </c>
      <c r="L42" s="110">
        <f t="shared" si="11"/>
        <v>1.123891402714932</v>
      </c>
      <c r="M42" s="113" t="s">
        <v>101</v>
      </c>
    </row>
    <row r="43" spans="1:13" ht="12.75">
      <c r="A43" s="19" t="s">
        <v>30</v>
      </c>
      <c r="B43" s="74">
        <v>469</v>
      </c>
      <c r="C43" s="24" t="s">
        <v>91</v>
      </c>
      <c r="D43" s="57">
        <v>72.88</v>
      </c>
      <c r="E43" s="57">
        <f>D43</f>
        <v>72.88</v>
      </c>
      <c r="F43" s="58">
        <f t="shared" si="8"/>
        <v>0.15539445628997867</v>
      </c>
      <c r="G43" s="59">
        <f t="shared" si="9"/>
        <v>0.15539445628997867</v>
      </c>
      <c r="H43" s="24" t="s">
        <v>63</v>
      </c>
      <c r="I43" s="57">
        <v>124.19</v>
      </c>
      <c r="J43" s="57">
        <f t="shared" si="12"/>
        <v>496.76</v>
      </c>
      <c r="K43" s="109">
        <f t="shared" si="10"/>
        <v>0.26479744136460553</v>
      </c>
      <c r="L43" s="110">
        <f t="shared" si="11"/>
        <v>1.0591897654584221</v>
      </c>
      <c r="M43" s="113" t="s">
        <v>103</v>
      </c>
    </row>
    <row r="44" spans="1:13" ht="12.75">
      <c r="A44" s="19" t="s">
        <v>31</v>
      </c>
      <c r="B44" s="74">
        <v>394</v>
      </c>
      <c r="C44" s="24" t="s">
        <v>86</v>
      </c>
      <c r="D44" s="57">
        <v>151.33</v>
      </c>
      <c r="E44" s="57">
        <f>D44*2</f>
        <v>302.66</v>
      </c>
      <c r="F44" s="58">
        <f t="shared" si="8"/>
        <v>0.3840862944162437</v>
      </c>
      <c r="G44" s="59">
        <f t="shared" si="9"/>
        <v>0.7681725888324874</v>
      </c>
      <c r="H44" s="19" t="s">
        <v>15</v>
      </c>
      <c r="I44" s="108">
        <v>210</v>
      </c>
      <c r="J44" s="108">
        <f>I44*5</f>
        <v>1050</v>
      </c>
      <c r="K44" s="109">
        <f t="shared" si="10"/>
        <v>0.5329949238578681</v>
      </c>
      <c r="L44" s="110">
        <f t="shared" si="11"/>
        <v>2.66497461928934</v>
      </c>
      <c r="M44" s="113" t="s">
        <v>102</v>
      </c>
    </row>
    <row r="45" spans="1:13" ht="12.75">
      <c r="A45" s="19" t="s">
        <v>32</v>
      </c>
      <c r="B45" s="74">
        <v>348</v>
      </c>
      <c r="C45" s="24" t="s">
        <v>92</v>
      </c>
      <c r="D45" s="57">
        <v>149.62</v>
      </c>
      <c r="E45" s="57">
        <v>412.82</v>
      </c>
      <c r="F45" s="58">
        <f t="shared" si="8"/>
        <v>0.4299425287356322</v>
      </c>
      <c r="G45" s="59">
        <f t="shared" si="9"/>
        <v>1.186264367816092</v>
      </c>
      <c r="H45" s="19" t="s">
        <v>15</v>
      </c>
      <c r="I45" s="108">
        <v>229</v>
      </c>
      <c r="J45" s="108">
        <v>1147</v>
      </c>
      <c r="K45" s="109">
        <f t="shared" si="10"/>
        <v>0.6580459770114943</v>
      </c>
      <c r="L45" s="110">
        <f t="shared" si="11"/>
        <v>3.295977011494253</v>
      </c>
      <c r="M45" s="113" t="s">
        <v>102</v>
      </c>
    </row>
    <row r="46" spans="1:13" ht="12.75">
      <c r="A46" s="19" t="s">
        <v>33</v>
      </c>
      <c r="B46" s="74">
        <v>326</v>
      </c>
      <c r="C46" s="24" t="s">
        <v>16</v>
      </c>
      <c r="D46" s="57">
        <v>262.91</v>
      </c>
      <c r="E46" s="57">
        <f>D46*4</f>
        <v>1051.64</v>
      </c>
      <c r="F46" s="58">
        <f t="shared" si="8"/>
        <v>0.8064723926380369</v>
      </c>
      <c r="G46" s="59">
        <f t="shared" si="9"/>
        <v>3.2258895705521478</v>
      </c>
      <c r="H46" s="19" t="s">
        <v>16</v>
      </c>
      <c r="I46" s="108">
        <v>262.9</v>
      </c>
      <c r="J46" s="108">
        <f>I46*4</f>
        <v>1051.6</v>
      </c>
      <c r="K46" s="109">
        <f t="shared" si="10"/>
        <v>0.8064417177914109</v>
      </c>
      <c r="L46" s="110">
        <f t="shared" si="11"/>
        <v>3.2257668711656438</v>
      </c>
      <c r="M46" s="113" t="s">
        <v>101</v>
      </c>
    </row>
    <row r="47" spans="1:13" ht="12.75">
      <c r="A47" s="19" t="s">
        <v>34</v>
      </c>
      <c r="B47" s="74">
        <v>423</v>
      </c>
      <c r="C47" s="24" t="s">
        <v>17</v>
      </c>
      <c r="D47" s="57">
        <v>156.02</v>
      </c>
      <c r="E47" s="57">
        <f>D47*3</f>
        <v>468.06000000000006</v>
      </c>
      <c r="F47" s="58">
        <f t="shared" si="8"/>
        <v>0.36884160756501183</v>
      </c>
      <c r="G47" s="59">
        <f t="shared" si="9"/>
        <v>1.1065248226950355</v>
      </c>
      <c r="H47" s="19" t="s">
        <v>15</v>
      </c>
      <c r="I47" s="108">
        <f>K47*B47</f>
        <v>253.79999999999998</v>
      </c>
      <c r="J47" s="108">
        <f>L47*B47</f>
        <v>1269</v>
      </c>
      <c r="K47" s="109">
        <v>0.6</v>
      </c>
      <c r="L47" s="110">
        <v>3</v>
      </c>
      <c r="M47" s="113" t="s">
        <v>103</v>
      </c>
    </row>
    <row r="48" spans="1:13" ht="12.75">
      <c r="A48" s="19" t="s">
        <v>35</v>
      </c>
      <c r="B48" s="74">
        <v>602</v>
      </c>
      <c r="C48" s="24" t="s">
        <v>78</v>
      </c>
      <c r="D48" s="57">
        <v>287.48</v>
      </c>
      <c r="E48" s="57">
        <f>D48*5</f>
        <v>1437.4</v>
      </c>
      <c r="F48" s="58">
        <f t="shared" si="8"/>
        <v>0.4775415282392027</v>
      </c>
      <c r="G48" s="59">
        <f t="shared" si="9"/>
        <v>2.3877076411960134</v>
      </c>
      <c r="H48" s="19" t="s">
        <v>78</v>
      </c>
      <c r="I48" s="108">
        <v>287.5</v>
      </c>
      <c r="J48" s="108">
        <f>I48*5</f>
        <v>1437.5</v>
      </c>
      <c r="K48" s="109">
        <f t="shared" si="10"/>
        <v>0.4775747508305648</v>
      </c>
      <c r="L48" s="110">
        <f t="shared" si="11"/>
        <v>2.387873754152824</v>
      </c>
      <c r="M48" s="113" t="s">
        <v>101</v>
      </c>
    </row>
    <row r="49" spans="1:13" ht="12.75">
      <c r="A49" s="19" t="s">
        <v>36</v>
      </c>
      <c r="B49" s="74">
        <v>409</v>
      </c>
      <c r="C49" s="24" t="s">
        <v>17</v>
      </c>
      <c r="D49" s="57">
        <v>126.99</v>
      </c>
      <c r="E49" s="57">
        <f>D49*3</f>
        <v>380.96999999999997</v>
      </c>
      <c r="F49" s="58">
        <f t="shared" si="8"/>
        <v>0.3104889975550122</v>
      </c>
      <c r="G49" s="59">
        <f t="shared" si="9"/>
        <v>0.9314669926650366</v>
      </c>
      <c r="H49" s="19" t="s">
        <v>18</v>
      </c>
      <c r="I49" s="57">
        <v>126.99</v>
      </c>
      <c r="J49" s="57">
        <v>380.96999999999997</v>
      </c>
      <c r="K49" s="109">
        <f t="shared" si="10"/>
        <v>0.3104889975550122</v>
      </c>
      <c r="L49" s="110">
        <f t="shared" si="11"/>
        <v>0.9314669926650366</v>
      </c>
      <c r="M49" s="113" t="s">
        <v>101</v>
      </c>
    </row>
    <row r="50" spans="1:13" ht="22.5">
      <c r="A50" s="19" t="s">
        <v>37</v>
      </c>
      <c r="B50" s="74">
        <v>426</v>
      </c>
      <c r="C50" s="19" t="s">
        <v>64</v>
      </c>
      <c r="D50" s="108">
        <v>256</v>
      </c>
      <c r="E50" s="108">
        <v>793</v>
      </c>
      <c r="F50" s="109">
        <v>0.6009389671361502</v>
      </c>
      <c r="G50" s="110">
        <v>1.8615023474178405</v>
      </c>
      <c r="H50" s="19" t="s">
        <v>64</v>
      </c>
      <c r="I50" s="108">
        <v>256</v>
      </c>
      <c r="J50" s="108">
        <v>793</v>
      </c>
      <c r="K50" s="109">
        <f t="shared" si="10"/>
        <v>0.6009389671361502</v>
      </c>
      <c r="L50" s="110">
        <f t="shared" si="11"/>
        <v>1.8615023474178405</v>
      </c>
      <c r="M50" s="114" t="s">
        <v>104</v>
      </c>
    </row>
    <row r="51" spans="1:13" ht="12.75">
      <c r="A51" s="19" t="s">
        <v>38</v>
      </c>
      <c r="B51" s="74">
        <v>738</v>
      </c>
      <c r="C51" s="24" t="s">
        <v>99</v>
      </c>
      <c r="D51" s="57">
        <v>398.38</v>
      </c>
      <c r="E51" s="57">
        <f>D51*4</f>
        <v>1593.52</v>
      </c>
      <c r="F51" s="58">
        <f t="shared" si="8"/>
        <v>0.539810298102981</v>
      </c>
      <c r="G51" s="59">
        <f t="shared" si="9"/>
        <v>2.159241192411924</v>
      </c>
      <c r="H51" s="19" t="s">
        <v>16</v>
      </c>
      <c r="I51" s="108">
        <v>398.4</v>
      </c>
      <c r="J51" s="108">
        <f>I51*4</f>
        <v>1593.6</v>
      </c>
      <c r="K51" s="109">
        <f t="shared" si="10"/>
        <v>0.5398373983739837</v>
      </c>
      <c r="L51" s="110">
        <f t="shared" si="11"/>
        <v>2.159349593495935</v>
      </c>
      <c r="M51" s="113" t="s">
        <v>102</v>
      </c>
    </row>
    <row r="52" spans="1:13" ht="12.75">
      <c r="A52" s="19" t="s">
        <v>67</v>
      </c>
      <c r="B52" s="74">
        <v>670</v>
      </c>
      <c r="C52" s="24"/>
      <c r="D52" s="57"/>
      <c r="E52" s="57"/>
      <c r="F52" s="58"/>
      <c r="G52" s="59"/>
      <c r="H52" s="19" t="s">
        <v>15</v>
      </c>
      <c r="I52" s="108">
        <f>B52*K52</f>
        <v>402</v>
      </c>
      <c r="J52" s="108">
        <f>B52*L52</f>
        <v>2010</v>
      </c>
      <c r="K52" s="109">
        <v>0.6</v>
      </c>
      <c r="L52" s="110">
        <v>3</v>
      </c>
      <c r="M52" s="113" t="s">
        <v>103</v>
      </c>
    </row>
    <row r="53" spans="1:13" ht="25.5">
      <c r="A53" s="19" t="s">
        <v>68</v>
      </c>
      <c r="B53" s="74">
        <v>425</v>
      </c>
      <c r="C53" s="24" t="s">
        <v>86</v>
      </c>
      <c r="D53" s="57">
        <v>101.19</v>
      </c>
      <c r="E53" s="57">
        <f>D53*2</f>
        <v>202.38</v>
      </c>
      <c r="F53" s="58">
        <f t="shared" si="8"/>
        <v>0.23809411764705882</v>
      </c>
      <c r="G53" s="59">
        <f t="shared" si="9"/>
        <v>0.47618823529411763</v>
      </c>
      <c r="H53" s="19" t="s">
        <v>79</v>
      </c>
      <c r="I53" s="108">
        <v>209</v>
      </c>
      <c r="J53" s="108">
        <v>762</v>
      </c>
      <c r="K53" s="109">
        <f t="shared" si="10"/>
        <v>0.49176470588235294</v>
      </c>
      <c r="L53" s="110">
        <f t="shared" si="11"/>
        <v>1.7929411764705883</v>
      </c>
      <c r="M53" s="113" t="s">
        <v>102</v>
      </c>
    </row>
    <row r="54" spans="1:13" ht="12.75">
      <c r="A54" s="19" t="s">
        <v>69</v>
      </c>
      <c r="B54" s="74">
        <v>511</v>
      </c>
      <c r="C54" s="24" t="s">
        <v>17</v>
      </c>
      <c r="D54" s="57">
        <v>87.22</v>
      </c>
      <c r="E54" s="57">
        <f>D54*3</f>
        <v>261.65999999999997</v>
      </c>
      <c r="F54" s="58">
        <f t="shared" si="8"/>
        <v>0.17068493150684932</v>
      </c>
      <c r="G54" s="59">
        <f t="shared" si="9"/>
        <v>0.5120547945205479</v>
      </c>
      <c r="H54" s="19" t="s">
        <v>80</v>
      </c>
      <c r="I54" s="108">
        <v>170</v>
      </c>
      <c r="J54" s="108">
        <v>681</v>
      </c>
      <c r="K54" s="109">
        <f t="shared" si="10"/>
        <v>0.33268101761252444</v>
      </c>
      <c r="L54" s="110">
        <f t="shared" si="11"/>
        <v>1.3326810176125246</v>
      </c>
      <c r="M54" s="113" t="s">
        <v>102</v>
      </c>
    </row>
    <row r="55" spans="1:13" ht="12.75">
      <c r="A55" s="19" t="s">
        <v>70</v>
      </c>
      <c r="B55" s="74">
        <v>422</v>
      </c>
      <c r="C55" s="24" t="s">
        <v>78</v>
      </c>
      <c r="D55" s="57">
        <v>190.41</v>
      </c>
      <c r="E55" s="57">
        <f>D55*5</f>
        <v>952.05</v>
      </c>
      <c r="F55" s="58">
        <f t="shared" si="8"/>
        <v>0.4512085308056872</v>
      </c>
      <c r="G55" s="59">
        <f t="shared" si="9"/>
        <v>2.2560426540284357</v>
      </c>
      <c r="H55" s="19" t="s">
        <v>78</v>
      </c>
      <c r="I55" s="108">
        <v>190.41</v>
      </c>
      <c r="J55" s="108">
        <f>I55*5</f>
        <v>952.05</v>
      </c>
      <c r="K55" s="109">
        <f t="shared" si="10"/>
        <v>0.4512085308056872</v>
      </c>
      <c r="L55" s="110">
        <f t="shared" si="11"/>
        <v>2.2560426540284357</v>
      </c>
      <c r="M55" s="113" t="s">
        <v>101</v>
      </c>
    </row>
    <row r="56" spans="1:13" ht="22.5">
      <c r="A56" s="19" t="s">
        <v>71</v>
      </c>
      <c r="B56" s="74">
        <v>327</v>
      </c>
      <c r="C56" s="28" t="s">
        <v>97</v>
      </c>
      <c r="D56" s="57">
        <v>127</v>
      </c>
      <c r="E56" s="57">
        <f>D56*2</f>
        <v>254</v>
      </c>
      <c r="F56" s="58">
        <f t="shared" si="8"/>
        <v>0.38837920489296635</v>
      </c>
      <c r="G56" s="59">
        <f t="shared" si="9"/>
        <v>0.7767584097859327</v>
      </c>
      <c r="H56" s="19" t="s">
        <v>16</v>
      </c>
      <c r="I56" s="57">
        <v>127</v>
      </c>
      <c r="J56" s="108">
        <f>I56*4</f>
        <v>508</v>
      </c>
      <c r="K56" s="109">
        <f t="shared" si="10"/>
        <v>0.38837920489296635</v>
      </c>
      <c r="L56" s="110">
        <f t="shared" si="11"/>
        <v>1.5535168195718654</v>
      </c>
      <c r="M56" s="114" t="s">
        <v>112</v>
      </c>
    </row>
    <row r="57" spans="1:13" ht="12.75">
      <c r="A57" s="19" t="s">
        <v>72</v>
      </c>
      <c r="B57" s="74">
        <v>477</v>
      </c>
      <c r="C57" s="24" t="s">
        <v>63</v>
      </c>
      <c r="D57" s="57">
        <v>220.75</v>
      </c>
      <c r="E57" s="57">
        <f>D57*4</f>
        <v>883</v>
      </c>
      <c r="F57" s="58">
        <f t="shared" si="8"/>
        <v>0.46278825995807127</v>
      </c>
      <c r="G57" s="59">
        <f t="shared" si="9"/>
        <v>1.851153039832285</v>
      </c>
      <c r="H57" s="19" t="s">
        <v>63</v>
      </c>
      <c r="I57" s="108">
        <v>220.8</v>
      </c>
      <c r="J57" s="108">
        <f>I57*4</f>
        <v>883.2</v>
      </c>
      <c r="K57" s="109">
        <f t="shared" si="10"/>
        <v>0.4628930817610063</v>
      </c>
      <c r="L57" s="110">
        <f t="shared" si="11"/>
        <v>1.8515723270440252</v>
      </c>
      <c r="M57" s="113" t="s">
        <v>101</v>
      </c>
    </row>
    <row r="58" spans="1:13" ht="12.75">
      <c r="A58" s="26" t="s">
        <v>73</v>
      </c>
      <c r="B58" s="74">
        <v>364</v>
      </c>
      <c r="C58" s="24" t="s">
        <v>17</v>
      </c>
      <c r="D58" s="57">
        <v>126.17</v>
      </c>
      <c r="E58" s="57">
        <f>D58*3</f>
        <v>378.51</v>
      </c>
      <c r="F58" s="58">
        <f t="shared" si="8"/>
        <v>0.34662087912087913</v>
      </c>
      <c r="G58" s="59">
        <f t="shared" si="9"/>
        <v>1.0398626373626374</v>
      </c>
      <c r="H58" s="19" t="s">
        <v>63</v>
      </c>
      <c r="I58" s="108">
        <v>126.2</v>
      </c>
      <c r="J58" s="108">
        <f>I58*4</f>
        <v>504.8</v>
      </c>
      <c r="K58" s="109">
        <f t="shared" si="10"/>
        <v>0.3467032967032967</v>
      </c>
      <c r="L58" s="110">
        <f t="shared" si="11"/>
        <v>1.3868131868131868</v>
      </c>
      <c r="M58" s="113" t="s">
        <v>102</v>
      </c>
    </row>
    <row r="59" spans="1:13" ht="12.75">
      <c r="A59" s="19" t="s">
        <v>74</v>
      </c>
      <c r="B59" s="74">
        <v>700</v>
      </c>
      <c r="C59" s="24" t="s">
        <v>19</v>
      </c>
      <c r="D59" s="57">
        <v>229.1</v>
      </c>
      <c r="E59" s="57">
        <f>D59*5</f>
        <v>1145.5</v>
      </c>
      <c r="F59" s="58">
        <f t="shared" si="8"/>
        <v>0.3272857142857143</v>
      </c>
      <c r="G59" s="59">
        <f t="shared" si="9"/>
        <v>1.6364285714285713</v>
      </c>
      <c r="H59" s="19" t="s">
        <v>19</v>
      </c>
      <c r="I59" s="108">
        <v>229.1</v>
      </c>
      <c r="J59" s="108">
        <f>I59*5</f>
        <v>1145.5</v>
      </c>
      <c r="K59" s="109">
        <f t="shared" si="10"/>
        <v>0.3272857142857143</v>
      </c>
      <c r="L59" s="110">
        <f t="shared" si="11"/>
        <v>1.6364285714285713</v>
      </c>
      <c r="M59" s="113" t="s">
        <v>101</v>
      </c>
    </row>
    <row r="60" spans="1:13" ht="12.75">
      <c r="A60" s="19" t="s">
        <v>75</v>
      </c>
      <c r="B60" s="74">
        <v>369</v>
      </c>
      <c r="C60" s="24" t="s">
        <v>89</v>
      </c>
      <c r="D60" s="57">
        <v>123.57</v>
      </c>
      <c r="E60" s="57">
        <v>348.97</v>
      </c>
      <c r="F60" s="58">
        <f t="shared" si="8"/>
        <v>0.33487804878048777</v>
      </c>
      <c r="G60" s="59">
        <f t="shared" si="9"/>
        <v>0.9457181571815719</v>
      </c>
      <c r="H60" s="19" t="s">
        <v>81</v>
      </c>
      <c r="I60" s="108">
        <v>123.6</v>
      </c>
      <c r="J60" s="108">
        <v>349</v>
      </c>
      <c r="K60" s="109">
        <f t="shared" si="10"/>
        <v>0.33495934959349594</v>
      </c>
      <c r="L60" s="110">
        <f t="shared" si="11"/>
        <v>0.94579945799458</v>
      </c>
      <c r="M60" s="113" t="s">
        <v>101</v>
      </c>
    </row>
    <row r="61" spans="1:13" ht="12.75">
      <c r="A61" s="19" t="s">
        <v>76</v>
      </c>
      <c r="B61" s="74">
        <v>251</v>
      </c>
      <c r="C61" s="24" t="s">
        <v>63</v>
      </c>
      <c r="D61" s="57">
        <v>102.77</v>
      </c>
      <c r="E61" s="57">
        <f>D61*4</f>
        <v>411.08</v>
      </c>
      <c r="F61" s="58">
        <f t="shared" si="8"/>
        <v>0.4094422310756972</v>
      </c>
      <c r="G61" s="59">
        <f t="shared" si="9"/>
        <v>1.6377689243027889</v>
      </c>
      <c r="H61" s="19" t="s">
        <v>63</v>
      </c>
      <c r="I61" s="108">
        <v>102.8</v>
      </c>
      <c r="J61" s="108">
        <f>I61*4</f>
        <v>411.2</v>
      </c>
      <c r="K61" s="109">
        <f t="shared" si="10"/>
        <v>0.4095617529880478</v>
      </c>
      <c r="L61" s="110">
        <f t="shared" si="11"/>
        <v>1.6382470119521912</v>
      </c>
      <c r="M61" s="113" t="s">
        <v>101</v>
      </c>
    </row>
    <row r="62" spans="1:13" ht="13.5" thickBot="1">
      <c r="A62" s="12"/>
      <c r="B62" s="75"/>
      <c r="C62" s="12"/>
      <c r="D62" s="60"/>
      <c r="E62" s="60"/>
      <c r="F62" s="61"/>
      <c r="G62" s="62"/>
      <c r="H62" s="12"/>
      <c r="I62" s="60"/>
      <c r="J62" s="60"/>
      <c r="K62" s="61"/>
      <c r="L62" s="62"/>
      <c r="M62" s="115"/>
    </row>
    <row r="63" spans="1:13" ht="13.5" thickBot="1">
      <c r="A63" s="35" t="s">
        <v>12</v>
      </c>
      <c r="B63" s="71">
        <f>SUM(B27:B62)</f>
        <v>14016</v>
      </c>
      <c r="C63" s="35" t="s">
        <v>13</v>
      </c>
      <c r="D63" s="36">
        <f>SUM(D27:D62)</f>
        <v>5371.29</v>
      </c>
      <c r="E63" s="37">
        <f>SUM(E27:E62)</f>
        <v>17575.27</v>
      </c>
      <c r="F63" s="38">
        <f>D63/B63</f>
        <v>0.3832255993150685</v>
      </c>
      <c r="G63" s="39">
        <f>E63/B63</f>
        <v>1.253943350456621</v>
      </c>
      <c r="H63" s="35" t="s">
        <v>13</v>
      </c>
      <c r="I63" s="36">
        <f>SUM(I27:I62)</f>
        <v>6545.8</v>
      </c>
      <c r="J63" s="37">
        <f>SUM(J27:J62)</f>
        <v>27502.45</v>
      </c>
      <c r="K63" s="38">
        <f>I63/B63</f>
        <v>0.46702340182648405</v>
      </c>
      <c r="L63" s="39">
        <f>J63/B63</f>
        <v>1.9622181792237443</v>
      </c>
      <c r="M63" s="39"/>
    </row>
    <row r="64" spans="4:13" ht="23.25" customHeight="1">
      <c r="D64" s="17"/>
      <c r="E64" s="17"/>
      <c r="F64" s="8"/>
      <c r="G64" s="8"/>
      <c r="H64" s="9"/>
      <c r="I64" s="17"/>
      <c r="J64" s="17"/>
      <c r="K64" s="8"/>
      <c r="L64" s="8"/>
      <c r="M64" s="8"/>
    </row>
    <row r="65" spans="4:13" ht="15.75" customHeight="1">
      <c r="D65" s="17"/>
      <c r="E65" s="17"/>
      <c r="F65" s="8"/>
      <c r="G65" s="8"/>
      <c r="H65" s="9"/>
      <c r="I65" s="17"/>
      <c r="J65" s="17"/>
      <c r="K65" s="8"/>
      <c r="L65" s="8"/>
      <c r="M65" s="8"/>
    </row>
    <row r="66" spans="1:13" ht="18.75" customHeight="1">
      <c r="A66" s="40"/>
      <c r="B66" s="76"/>
      <c r="C66" s="9"/>
      <c r="D66" s="17"/>
      <c r="E66" s="17"/>
      <c r="F66" s="8"/>
      <c r="G66" s="8"/>
      <c r="H66" s="9"/>
      <c r="I66" s="17"/>
      <c r="J66" s="17"/>
      <c r="K66" s="8"/>
      <c r="L66" s="8"/>
      <c r="M66" s="8"/>
    </row>
    <row r="67" spans="1:13" ht="12.75">
      <c r="A67" s="128" t="s">
        <v>82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95"/>
    </row>
    <row r="68" spans="1:13" ht="12.75">
      <c r="A68" s="134"/>
      <c r="B68" s="134"/>
      <c r="C68" s="135" t="s">
        <v>0</v>
      </c>
      <c r="D68" s="135"/>
      <c r="E68" s="135"/>
      <c r="F68" s="135"/>
      <c r="G68" s="135"/>
      <c r="H68" s="126" t="s">
        <v>1</v>
      </c>
      <c r="I68" s="127"/>
      <c r="J68" s="127"/>
      <c r="K68" s="127"/>
      <c r="L68" s="127"/>
      <c r="M68" s="96"/>
    </row>
    <row r="69" spans="1:13" ht="38.25">
      <c r="A69" s="41"/>
      <c r="B69" s="77" t="s">
        <v>3</v>
      </c>
      <c r="C69" s="43" t="s">
        <v>4</v>
      </c>
      <c r="D69" s="100" t="s">
        <v>5</v>
      </c>
      <c r="E69" s="100" t="s">
        <v>6</v>
      </c>
      <c r="F69" s="42" t="s">
        <v>7</v>
      </c>
      <c r="G69" s="42" t="s">
        <v>8</v>
      </c>
      <c r="H69" s="43" t="s">
        <v>9</v>
      </c>
      <c r="I69" s="100" t="s">
        <v>5</v>
      </c>
      <c r="J69" s="100" t="s">
        <v>6</v>
      </c>
      <c r="K69" s="42" t="s">
        <v>7</v>
      </c>
      <c r="L69" s="89" t="s">
        <v>8</v>
      </c>
      <c r="M69" s="97"/>
    </row>
    <row r="70" spans="1:13" ht="25.5">
      <c r="A70" s="18" t="s">
        <v>85</v>
      </c>
      <c r="B70" s="78">
        <f aca="true" t="shared" si="13" ref="B70:L70">B20</f>
        <v>4983</v>
      </c>
      <c r="C70" s="44" t="str">
        <f t="shared" si="13"/>
        <v>/</v>
      </c>
      <c r="D70" s="16">
        <f t="shared" si="13"/>
        <v>1346.59</v>
      </c>
      <c r="E70" s="16">
        <f t="shared" si="13"/>
        <v>3646.16</v>
      </c>
      <c r="F70" s="15">
        <f t="shared" si="13"/>
        <v>0.2702368051374674</v>
      </c>
      <c r="G70" s="15">
        <f t="shared" si="13"/>
        <v>0.7317198474814368</v>
      </c>
      <c r="H70" s="44" t="str">
        <f t="shared" si="13"/>
        <v>/</v>
      </c>
      <c r="I70" s="16">
        <f t="shared" si="13"/>
        <v>2284.9</v>
      </c>
      <c r="J70" s="16">
        <f t="shared" si="13"/>
        <v>8457.720000000001</v>
      </c>
      <c r="K70" s="15">
        <f t="shared" si="13"/>
        <v>0.45853903271121815</v>
      </c>
      <c r="L70" s="90">
        <f t="shared" si="13"/>
        <v>1.697314870559904</v>
      </c>
      <c r="M70" s="93"/>
    </row>
    <row r="71" spans="1:13" ht="25.5">
      <c r="A71" s="18" t="s">
        <v>83</v>
      </c>
      <c r="B71" s="78">
        <f>B63</f>
        <v>14016</v>
      </c>
      <c r="C71" s="44" t="str">
        <f aca="true" t="shared" si="14" ref="C71:H71">C63</f>
        <v>/</v>
      </c>
      <c r="D71" s="16">
        <f t="shared" si="14"/>
        <v>5371.29</v>
      </c>
      <c r="E71" s="16">
        <f t="shared" si="14"/>
        <v>17575.27</v>
      </c>
      <c r="F71" s="15">
        <f t="shared" si="14"/>
        <v>0.3832255993150685</v>
      </c>
      <c r="G71" s="15">
        <f t="shared" si="14"/>
        <v>1.253943350456621</v>
      </c>
      <c r="H71" s="44" t="str">
        <f t="shared" si="14"/>
        <v>/</v>
      </c>
      <c r="I71" s="16">
        <f>I63</f>
        <v>6545.8</v>
      </c>
      <c r="J71" s="16">
        <f>J63</f>
        <v>27502.45</v>
      </c>
      <c r="K71" s="15">
        <f>K63</f>
        <v>0.46702340182648405</v>
      </c>
      <c r="L71" s="90">
        <f>L63</f>
        <v>1.9622181792237443</v>
      </c>
      <c r="M71" s="93"/>
    </row>
    <row r="72" spans="1:13" ht="12.75">
      <c r="A72" s="45" t="s">
        <v>84</v>
      </c>
      <c r="B72" s="79">
        <f>B73-B70-B71</f>
        <v>1645.5200000000004</v>
      </c>
      <c r="C72" s="46" t="s">
        <v>13</v>
      </c>
      <c r="D72" s="47" t="s">
        <v>13</v>
      </c>
      <c r="E72" s="47" t="s">
        <v>13</v>
      </c>
      <c r="F72" s="48" t="s">
        <v>13</v>
      </c>
      <c r="G72" s="48" t="s">
        <v>13</v>
      </c>
      <c r="H72" s="46" t="s">
        <v>13</v>
      </c>
      <c r="I72" s="47" t="s">
        <v>13</v>
      </c>
      <c r="J72" s="47" t="s">
        <v>13</v>
      </c>
      <c r="K72" s="48" t="s">
        <v>13</v>
      </c>
      <c r="L72" s="91" t="s">
        <v>13</v>
      </c>
      <c r="M72" s="94"/>
    </row>
    <row r="73" spans="1:13" ht="28.5" customHeight="1">
      <c r="A73" s="49" t="s">
        <v>12</v>
      </c>
      <c r="B73" s="80">
        <v>20644.52</v>
      </c>
      <c r="C73" s="51" t="s">
        <v>13</v>
      </c>
      <c r="D73" s="50">
        <f>SUM(D70:D72)</f>
        <v>6717.88</v>
      </c>
      <c r="E73" s="50">
        <f>SUM(E70:E72)</f>
        <v>21221.43</v>
      </c>
      <c r="F73" s="52">
        <f>D73/B73</f>
        <v>0.3254074204679983</v>
      </c>
      <c r="G73" s="52">
        <f>E73/B73</f>
        <v>1.0279449461648902</v>
      </c>
      <c r="H73" s="51" t="s">
        <v>13</v>
      </c>
      <c r="I73" s="50">
        <f>SUM(I70:I72)</f>
        <v>8830.7</v>
      </c>
      <c r="J73" s="50">
        <f>SUM(J70:J72)</f>
        <v>35960.17</v>
      </c>
      <c r="K73" s="52">
        <f>I73/B73</f>
        <v>0.42775031824426046</v>
      </c>
      <c r="L73" s="92">
        <f>J73/B73</f>
        <v>1.7418748413622598</v>
      </c>
      <c r="M73" s="94"/>
    </row>
    <row r="74" spans="4:13" ht="12.75">
      <c r="D74" s="17"/>
      <c r="E74" s="17"/>
      <c r="F74" s="8"/>
      <c r="G74" s="8"/>
      <c r="H74" s="9"/>
      <c r="I74" s="17"/>
      <c r="J74" s="17"/>
      <c r="K74" s="8"/>
      <c r="L74" s="8"/>
      <c r="M74" s="8"/>
    </row>
    <row r="75" spans="4:13" ht="12.75">
      <c r="D75" s="17"/>
      <c r="E75" s="17"/>
      <c r="F75" s="8"/>
      <c r="G75" s="8"/>
      <c r="H75" s="9"/>
      <c r="I75" s="17"/>
      <c r="J75" s="17"/>
      <c r="K75" s="8"/>
      <c r="L75" s="8"/>
      <c r="M75" s="8"/>
    </row>
    <row r="76" spans="4:13" ht="12.75">
      <c r="D76" s="17"/>
      <c r="E76" s="17"/>
      <c r="F76" s="8"/>
      <c r="G76" s="8"/>
      <c r="H76" s="9"/>
      <c r="I76" s="17"/>
      <c r="J76" s="17"/>
      <c r="K76" s="8"/>
      <c r="L76" s="8"/>
      <c r="M76" s="8"/>
    </row>
    <row r="77" spans="4:13" ht="12.75">
      <c r="D77" s="17"/>
      <c r="E77" s="17"/>
      <c r="F77" s="8"/>
      <c r="G77" s="8"/>
      <c r="H77" s="9"/>
      <c r="I77" s="17"/>
      <c r="J77" s="17"/>
      <c r="K77" s="8"/>
      <c r="L77" s="8"/>
      <c r="M77" s="8"/>
    </row>
    <row r="78" spans="4:13" ht="12.75">
      <c r="D78" s="17"/>
      <c r="E78" s="17"/>
      <c r="F78" s="8"/>
      <c r="G78" s="8"/>
      <c r="H78" s="9"/>
      <c r="I78" s="17"/>
      <c r="J78" s="17"/>
      <c r="K78" s="8"/>
      <c r="L78" s="8"/>
      <c r="M78" s="8"/>
    </row>
    <row r="79" spans="4:13" ht="12.75">
      <c r="D79" s="17"/>
      <c r="E79" s="17"/>
      <c r="F79" s="8"/>
      <c r="G79" s="8"/>
      <c r="H79" s="9"/>
      <c r="I79" s="17"/>
      <c r="J79" s="17"/>
      <c r="K79" s="8"/>
      <c r="L79" s="8"/>
      <c r="M79" s="8"/>
    </row>
  </sheetData>
  <sheetProtection selectLockedCells="1" selectUnlockedCells="1"/>
  <mergeCells count="12">
    <mergeCell ref="A24:B25"/>
    <mergeCell ref="C24:M24"/>
    <mergeCell ref="C25:G25"/>
    <mergeCell ref="H25:M25"/>
    <mergeCell ref="H68:L68"/>
    <mergeCell ref="A67:L67"/>
    <mergeCell ref="A1:B2"/>
    <mergeCell ref="C1:M1"/>
    <mergeCell ref="A68:B68"/>
    <mergeCell ref="C68:G68"/>
    <mergeCell ref="C2:G2"/>
    <mergeCell ref="H2:M2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2015-12-21T09:32:35Z</cp:lastPrinted>
  <dcterms:created xsi:type="dcterms:W3CDTF">2015-07-31T11:57:19Z</dcterms:created>
  <dcterms:modified xsi:type="dcterms:W3CDTF">2016-06-14T10:15:29Z</dcterms:modified>
  <cp:category/>
  <cp:version/>
  <cp:contentType/>
  <cp:contentStatus/>
</cp:coreProperties>
</file>