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OK 14" sheetId="1" r:id="rId1"/>
  </sheets>
  <definedNames>
    <definedName name="_xlnm.Print_Area" localSheetId="0">'BLOK 14'!$A$1:$M$27</definedName>
  </definedNames>
  <calcPr fullCalcOnLoad="1"/>
</workbook>
</file>

<file path=xl/sharedStrings.xml><?xml version="1.0" encoding="utf-8"?>
<sst xmlns="http://schemas.openxmlformats.org/spreadsheetml/2006/main" count="92" uniqueCount="33">
  <si>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</si>
  <si>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</si>
  <si>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</si>
  <si>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</si>
  <si>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</si>
  <si>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</si>
  <si>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</si>
  <si>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</si>
  <si>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</si>
  <si>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</si>
  <si>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</si>
  <si>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</si>
  <si>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</si>
  <si>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</si>
  <si>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>UP1</t>
  </si>
  <si>
    <t>UP2</t>
  </si>
  <si>
    <t>Su+P+4+Pk</t>
  </si>
  <si>
    <t xml:space="preserve">POVRŠINE KOMUNALNE INFRASTRUKTURE                                                                                              </t>
  </si>
  <si>
    <t>IOE</t>
  </si>
  <si>
    <t xml:space="preserve">POVRŠINE ZA STANOVANJE VEĆE GUSTINE                                                                                                  </t>
  </si>
  <si>
    <t>SV1</t>
  </si>
  <si>
    <t xml:space="preserve">Su+P+4+Pk  </t>
  </si>
  <si>
    <t>Su+P+3+Pk</t>
  </si>
  <si>
    <t>P</t>
  </si>
  <si>
    <t>UKUPNO - BLOK 14</t>
  </si>
  <si>
    <r>
      <rPr>
        <b/>
        <sz val="10"/>
        <rFont val="Arial"/>
        <family val="2"/>
      </rPr>
      <t>IOE</t>
    </r>
    <r>
      <rPr>
        <sz val="10"/>
        <rFont val="Arial"/>
        <family val="2"/>
      </rPr>
      <t>-Površine komunalne infrastrukture</t>
    </r>
  </si>
  <si>
    <t>Su(G)+P+4+Pk</t>
  </si>
  <si>
    <t>P+1</t>
  </si>
  <si>
    <t>Su+P+4+Pk, G+P+4</t>
  </si>
  <si>
    <t>Saobraćajne površine</t>
  </si>
  <si>
    <t>zadržano iz važećeg plana</t>
  </si>
  <si>
    <r>
      <rPr>
        <b/>
        <sz val="10"/>
        <rFont val="Arial"/>
        <family val="2"/>
      </rPr>
      <t>SV1</t>
    </r>
    <r>
      <rPr>
        <sz val="10"/>
        <rFont val="Arial"/>
        <family val="2"/>
      </rPr>
      <t xml:space="preserve">-Površine za stanovanje veće gustine </t>
    </r>
  </si>
  <si>
    <t xml:space="preserve"> P+3+Pk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</si>
</sst>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72" fontId="0" fillId="0" borderId="0" xfId="0" applyNumberFormat="1" applyFill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right" vertical="center" wrapText="1"/>
    </xf>
    <xf numFmtId="172" fontId="0" fillId="0" borderId="11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wrapText="1"/>
    </xf>
    <xf numFmtId="172" fontId="0" fillId="0" borderId="13" xfId="0" applyNumberFormat="1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vertical="center"/>
    </xf>
    <xf numFmtId="2" fontId="0" fillId="0" borderId="14" xfId="0" applyNumberFormat="1" applyFont="1" applyFill="1" applyBorder="1" applyAlignment="1">
      <alignment horizontal="right" vertical="center"/>
    </xf>
    <xf numFmtId="172" fontId="0" fillId="0" borderId="14" xfId="0" applyNumberFormat="1" applyFill="1" applyBorder="1" applyAlignment="1">
      <alignment vertical="center"/>
    </xf>
    <xf numFmtId="2" fontId="0" fillId="0" borderId="14" xfId="0" applyNumberFormat="1" applyFill="1" applyBorder="1" applyAlignment="1">
      <alignment horizontal="right" vertical="center"/>
    </xf>
    <xf numFmtId="2" fontId="0" fillId="0" borderId="15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13" fontId="0" fillId="33" borderId="16" xfId="0" applyNumberFormat="1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2" fontId="0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center" vertical="center" wrapText="1"/>
    </xf>
    <xf numFmtId="172" fontId="0" fillId="33" borderId="20" xfId="0" applyNumberFormat="1" applyFont="1" applyFill="1" applyBorder="1" applyAlignment="1">
      <alignment horizontal="center" vertical="center"/>
    </xf>
    <xf numFmtId="172" fontId="0" fillId="33" borderId="21" xfId="0" applyNumberFormat="1" applyFont="1" applyFill="1" applyBorder="1" applyAlignment="1">
      <alignment vertical="center"/>
    </xf>
    <xf numFmtId="172" fontId="0" fillId="33" borderId="22" xfId="0" applyNumberFormat="1" applyFont="1" applyFill="1" applyBorder="1" applyAlignment="1">
      <alignment vertical="center"/>
    </xf>
    <xf numFmtId="2" fontId="0" fillId="33" borderId="22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" fontId="0" fillId="0" borderId="11" xfId="0" applyNumberFormat="1" applyFont="1" applyFill="1" applyBorder="1" applyAlignment="1">
      <alignment horizontal="center" vertical="center" wrapText="1"/>
    </xf>
    <xf numFmtId="13" fontId="1" fillId="0" borderId="0" xfId="0" applyNumberFormat="1" applyFont="1" applyBorder="1" applyAlignment="1">
      <alignment vertical="center"/>
    </xf>
    <xf numFmtId="13" fontId="0" fillId="33" borderId="11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left" vertical="center"/>
    </xf>
    <xf numFmtId="172" fontId="0" fillId="33" borderId="11" xfId="0" applyNumberFormat="1" applyFont="1" applyFill="1" applyBorder="1" applyAlignment="1">
      <alignment vertical="center"/>
    </xf>
    <xf numFmtId="172" fontId="0" fillId="33" borderId="11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/>
    </xf>
    <xf numFmtId="172" fontId="0" fillId="0" borderId="11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" fontId="0" fillId="33" borderId="17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vertical="center"/>
    </xf>
    <xf numFmtId="1" fontId="0" fillId="33" borderId="21" xfId="0" applyNumberFormat="1" applyFont="1" applyFill="1" applyBorder="1" applyAlignment="1">
      <alignment vertical="center"/>
    </xf>
    <xf numFmtId="1" fontId="0" fillId="0" borderId="0" xfId="0" applyNumberFormat="1" applyAlignment="1">
      <alignment horizontal="right" vertical="center"/>
    </xf>
    <xf numFmtId="1" fontId="0" fillId="0" borderId="25" xfId="0" applyNumberFormat="1" applyFont="1" applyFill="1" applyBorder="1" applyAlignment="1">
      <alignment wrapText="1"/>
    </xf>
    <xf numFmtId="1" fontId="0" fillId="0" borderId="15" xfId="0" applyNumberFormat="1" applyFont="1" applyFill="1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1" fontId="0" fillId="33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vertical="center" wrapText="1"/>
    </xf>
    <xf numFmtId="1" fontId="0" fillId="0" borderId="11" xfId="0" applyNumberFormat="1" applyFont="1" applyBorder="1" applyAlignment="1">
      <alignment horizontal="right" vertical="center" wrapText="1"/>
    </xf>
    <xf numFmtId="1" fontId="0" fillId="33" borderId="11" xfId="0" applyNumberFormat="1" applyFont="1" applyFill="1" applyBorder="1" applyAlignment="1">
      <alignment vertical="center"/>
    </xf>
    <xf numFmtId="172" fontId="0" fillId="33" borderId="18" xfId="0" applyNumberFormat="1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 horizontal="right" vertical="center"/>
    </xf>
    <xf numFmtId="172" fontId="0" fillId="33" borderId="11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 vertical="center"/>
    </xf>
    <xf numFmtId="172" fontId="0" fillId="33" borderId="2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2" fontId="0" fillId="33" borderId="27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right" vertical="center" wrapText="1"/>
    </xf>
    <xf numFmtId="2" fontId="0" fillId="0" borderId="27" xfId="0" applyNumberFormat="1" applyFont="1" applyFill="1" applyBorder="1" applyAlignment="1">
      <alignment horizontal="right" vertical="center"/>
    </xf>
    <xf numFmtId="2" fontId="0" fillId="33" borderId="27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 wrapText="1"/>
    </xf>
    <xf numFmtId="2" fontId="0" fillId="0" borderId="28" xfId="0" applyNumberFormat="1" applyFont="1" applyFill="1" applyBorder="1" applyAlignment="1">
      <alignment horizontal="right" vertical="center"/>
    </xf>
    <xf numFmtId="13" fontId="2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 vertical="center" wrapText="1"/>
    </xf>
    <xf numFmtId="2" fontId="0" fillId="33" borderId="29" xfId="0" applyNumberFormat="1" applyFont="1" applyFill="1" applyBorder="1" applyAlignment="1">
      <alignment horizontal="right" vertical="center"/>
    </xf>
    <xf numFmtId="2" fontId="0" fillId="33" borderId="30" xfId="0" applyNumberFormat="1" applyFont="1" applyFill="1" applyBorder="1" applyAlignment="1">
      <alignment horizontal="right" vertical="center"/>
    </xf>
    <xf numFmtId="172" fontId="0" fillId="33" borderId="31" xfId="0" applyNumberFormat="1" applyFont="1" applyFill="1" applyBorder="1" applyAlignment="1">
      <alignment horizontal="center" vertical="center"/>
    </xf>
    <xf numFmtId="172" fontId="0" fillId="33" borderId="32" xfId="0" applyNumberFormat="1" applyFont="1" applyFill="1" applyBorder="1" applyAlignment="1">
      <alignment vertical="center"/>
    </xf>
    <xf numFmtId="2" fontId="0" fillId="33" borderId="32" xfId="0" applyNumberFormat="1" applyFont="1" applyFill="1" applyBorder="1" applyAlignment="1">
      <alignment horizontal="right" vertical="center"/>
    </xf>
    <xf numFmtId="2" fontId="0" fillId="33" borderId="33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172" fontId="0" fillId="0" borderId="13" xfId="0" applyNumberFormat="1" applyFill="1" applyBorder="1" applyAlignment="1">
      <alignment vertical="center"/>
    </xf>
    <xf numFmtId="0" fontId="0" fillId="0" borderId="34" xfId="0" applyFont="1" applyFill="1" applyBorder="1" applyAlignment="1">
      <alignment horizontal="center" wrapText="1"/>
    </xf>
    <xf numFmtId="172" fontId="0" fillId="0" borderId="13" xfId="0" applyNumberFormat="1" applyFont="1" applyFill="1" applyBorder="1" applyAlignment="1">
      <alignment wrapText="1"/>
    </xf>
    <xf numFmtId="2" fontId="4" fillId="0" borderId="35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vertical="center"/>
    </xf>
    <xf numFmtId="0" fontId="0" fillId="0" borderId="37" xfId="0" applyFont="1" applyFill="1" applyBorder="1" applyAlignment="1">
      <alignment horizontal="center" wrapText="1"/>
    </xf>
    <xf numFmtId="172" fontId="0" fillId="0" borderId="11" xfId="0" applyNumberFormat="1" applyFont="1" applyFill="1" applyBorder="1" applyAlignment="1">
      <alignment wrapText="1"/>
    </xf>
    <xf numFmtId="2" fontId="4" fillId="0" borderId="38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2" fontId="0" fillId="0" borderId="39" xfId="0" applyNumberFormat="1" applyFont="1" applyFill="1" applyBorder="1" applyAlignment="1">
      <alignment horizontal="center" vertical="center"/>
    </xf>
    <xf numFmtId="172" fontId="0" fillId="0" borderId="40" xfId="0" applyNumberFormat="1" applyFont="1" applyFill="1" applyBorder="1" applyAlignment="1">
      <alignment vertical="center"/>
    </xf>
    <xf numFmtId="2" fontId="0" fillId="0" borderId="40" xfId="0" applyNumberFormat="1" applyFont="1" applyFill="1" applyBorder="1" applyAlignment="1">
      <alignment horizontal="right" vertical="center"/>
    </xf>
    <xf numFmtId="2" fontId="0" fillId="0" borderId="41" xfId="0" applyNumberFormat="1" applyFont="1" applyFill="1" applyBorder="1" applyAlignment="1">
      <alignment horizontal="right" vertical="center"/>
    </xf>
    <xf numFmtId="2" fontId="0" fillId="0" borderId="42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wrapText="1"/>
    </xf>
    <xf numFmtId="2" fontId="0" fillId="0" borderId="25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vertical="center" wrapText="1"/>
    </xf>
    <xf numFmtId="1" fontId="0" fillId="0" borderId="27" xfId="0" applyNumberFormat="1" applyFont="1" applyFill="1" applyBorder="1" applyAlignment="1">
      <alignment vertical="center" wrapText="1"/>
    </xf>
    <xf numFmtId="172" fontId="0" fillId="0" borderId="43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1" fontId="0" fillId="0" borderId="51" xfId="0" applyNumberFormat="1" applyFont="1" applyFill="1" applyBorder="1" applyAlignment="1">
      <alignment vertical="center" wrapText="1"/>
    </xf>
    <xf numFmtId="1" fontId="0" fillId="0" borderId="28" xfId="0" applyNumberFormat="1" applyFill="1" applyBorder="1" applyAlignment="1">
      <alignment vertical="center" wrapText="1"/>
    </xf>
    <xf numFmtId="1" fontId="0" fillId="0" borderId="52" xfId="0" applyNumberFormat="1" applyFill="1" applyBorder="1" applyAlignment="1">
      <alignment vertical="center" wrapText="1"/>
    </xf>
    <xf numFmtId="2" fontId="0" fillId="0" borderId="53" xfId="0" applyNumberFormat="1" applyFont="1" applyFill="1" applyBorder="1" applyAlignment="1">
      <alignment horizontal="center" vertical="center" wrapText="1"/>
    </xf>
    <xf numFmtId="2" fontId="0" fillId="0" borderId="54" xfId="0" applyNumberFormat="1" applyFill="1" applyBorder="1" applyAlignment="1">
      <alignment vertical="center" wrapText="1"/>
    </xf>
    <xf numFmtId="2" fontId="0" fillId="0" borderId="43" xfId="0" applyNumberFormat="1" applyFill="1" applyBorder="1" applyAlignment="1">
      <alignment vertical="center" wrapText="1"/>
    </xf>
    <xf numFmtId="2" fontId="0" fillId="0" borderId="55" xfId="0" applyNumberFormat="1" applyFont="1" applyFill="1" applyBorder="1" applyAlignment="1">
      <alignment horizontal="center" vertical="center" wrapText="1"/>
    </xf>
    <xf numFmtId="2" fontId="0" fillId="0" borderId="56" xfId="0" applyNumberFormat="1" applyFill="1" applyBorder="1" applyAlignment="1">
      <alignment vertical="center" wrapText="1"/>
    </xf>
    <xf numFmtId="2" fontId="0" fillId="0" borderId="57" xfId="0" applyNumberFormat="1" applyFill="1" applyBorder="1" applyAlignment="1">
      <alignment vertical="center" wrapText="1"/>
    </xf>
    <xf numFmtId="0" fontId="0" fillId="0" borderId="2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13" fontId="2" fillId="0" borderId="27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30"/>
  <sheetViews>
    <sheetView tabSelected="1" zoomScaleSheetLayoutView="115" workbookViewId="0" topLeftCell="A1">
      <selection activeCell="H16" sqref="H16"/>
    </sheetView>
  </sheetViews>
  <sheetFormatPr defaultColWidth="9.140625" defaultRowHeight="12.75"/>
  <cols>
    <col min="1" max="1" width="25.7109375" style="1" customWidth="1"/>
    <col min="2" max="2" width="9.28125" style="50" customWidth="1"/>
    <col min="3" max="3" width="12.57421875" style="3" customWidth="1"/>
    <col min="4" max="5" width="8.7109375" style="61" customWidth="1"/>
    <col min="6" max="7" width="4.7109375" style="2" customWidth="1"/>
    <col min="8" max="8" width="12.28125" style="3" customWidth="1"/>
    <col min="9" max="10" width="8.7109375" style="61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31" s="6" customFormat="1" ht="13.5" thickBot="1">
      <c r="A1" s="124" t="s">
        <v>20</v>
      </c>
      <c r="B1" s="124"/>
      <c r="C1" s="103" t="s">
        <v>19</v>
      </c>
      <c r="D1" s="104"/>
      <c r="E1" s="104"/>
      <c r="F1" s="104"/>
      <c r="G1" s="104"/>
      <c r="H1" s="104"/>
      <c r="I1" s="104"/>
      <c r="J1" s="104"/>
      <c r="K1" s="104"/>
      <c r="L1" s="104"/>
      <c r="M1" s="105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13" ht="13.5" thickBot="1">
      <c r="A2" s="124"/>
      <c r="B2" s="124"/>
      <c r="C2" s="106" t="s">
        <v>0</v>
      </c>
      <c r="D2" s="106"/>
      <c r="E2" s="106"/>
      <c r="F2" s="106"/>
      <c r="G2" s="106"/>
      <c r="H2" s="107" t="s">
        <v>1</v>
      </c>
      <c r="I2" s="107"/>
      <c r="J2" s="107"/>
      <c r="K2" s="107"/>
      <c r="L2" s="107"/>
      <c r="M2" s="107"/>
    </row>
    <row r="3" spans="1:14" ht="39" thickBot="1">
      <c r="A3" s="23" t="s">
        <v>2</v>
      </c>
      <c r="B3" s="47" t="s">
        <v>3</v>
      </c>
      <c r="C3" s="25" t="s">
        <v>4</v>
      </c>
      <c r="D3" s="58" t="s">
        <v>5</v>
      </c>
      <c r="E3" s="58" t="s">
        <v>6</v>
      </c>
      <c r="F3" s="26" t="s">
        <v>7</v>
      </c>
      <c r="G3" s="24" t="s">
        <v>8</v>
      </c>
      <c r="H3" s="25" t="s">
        <v>9</v>
      </c>
      <c r="I3" s="62" t="s">
        <v>5</v>
      </c>
      <c r="J3" s="58" t="s">
        <v>10</v>
      </c>
      <c r="K3" s="26" t="s">
        <v>7</v>
      </c>
      <c r="L3" s="27" t="s">
        <v>8</v>
      </c>
      <c r="M3" s="27" t="s">
        <v>11</v>
      </c>
      <c r="N3" s="5"/>
    </row>
    <row r="4" spans="1:13" ht="18" customHeight="1">
      <c r="A4" s="108" t="s">
        <v>14</v>
      </c>
      <c r="B4" s="111">
        <v>11966</v>
      </c>
      <c r="C4" s="81" t="s">
        <v>26</v>
      </c>
      <c r="D4" s="82">
        <v>1221</v>
      </c>
      <c r="E4" s="82">
        <f>D4*7</f>
        <v>8547</v>
      </c>
      <c r="F4" s="114">
        <f>(D4+D5+D6+D7+D8)/B4</f>
        <v>0.4477686779207755</v>
      </c>
      <c r="G4" s="117">
        <f>(E4+E5+E6+E7+E8)/B4</f>
        <v>2.8037773692127694</v>
      </c>
      <c r="H4" s="83" t="s">
        <v>16</v>
      </c>
      <c r="I4" s="84">
        <v>1221</v>
      </c>
      <c r="J4" s="84">
        <f>I4*7</f>
        <v>8547</v>
      </c>
      <c r="K4" s="114">
        <f>(I4+I5+I6+I7+I8)/B4</f>
        <v>0.45861106468326923</v>
      </c>
      <c r="L4" s="117">
        <f>(J4+J5+J6+J7+J8)/B4</f>
        <v>2.9560170483035266</v>
      </c>
      <c r="M4" s="85" t="s">
        <v>30</v>
      </c>
    </row>
    <row r="5" spans="1:13" ht="25.5">
      <c r="A5" s="109"/>
      <c r="B5" s="112"/>
      <c r="C5" s="86" t="s">
        <v>28</v>
      </c>
      <c r="D5" s="87">
        <v>1745</v>
      </c>
      <c r="E5" s="87">
        <f>D5*7</f>
        <v>12215</v>
      </c>
      <c r="F5" s="115"/>
      <c r="G5" s="118"/>
      <c r="H5" s="88" t="s">
        <v>21</v>
      </c>
      <c r="I5" s="89">
        <v>1745</v>
      </c>
      <c r="J5" s="89">
        <v>12215</v>
      </c>
      <c r="K5" s="115"/>
      <c r="L5" s="118"/>
      <c r="M5" s="90" t="s">
        <v>30</v>
      </c>
    </row>
    <row r="6" spans="1:13" ht="12.75">
      <c r="A6" s="109"/>
      <c r="B6" s="112"/>
      <c r="C6" s="91" t="s">
        <v>22</v>
      </c>
      <c r="D6" s="87">
        <v>1005</v>
      </c>
      <c r="E6" s="87">
        <f>D6*6</f>
        <v>6030</v>
      </c>
      <c r="F6" s="115"/>
      <c r="G6" s="118"/>
      <c r="H6" s="88" t="s">
        <v>22</v>
      </c>
      <c r="I6" s="89">
        <v>1005</v>
      </c>
      <c r="J6" s="89">
        <v>6030</v>
      </c>
      <c r="K6" s="115"/>
      <c r="L6" s="118"/>
      <c r="M6" s="90" t="s">
        <v>30</v>
      </c>
    </row>
    <row r="7" spans="1:13" ht="12.75">
      <c r="A7" s="109"/>
      <c r="B7" s="112"/>
      <c r="C7" s="91" t="s">
        <v>27</v>
      </c>
      <c r="D7" s="87">
        <v>391</v>
      </c>
      <c r="E7" s="87">
        <f>D7*2</f>
        <v>782</v>
      </c>
      <c r="F7" s="115"/>
      <c r="G7" s="118"/>
      <c r="H7" s="88" t="s">
        <v>32</v>
      </c>
      <c r="I7" s="89">
        <v>520.74</v>
      </c>
      <c r="J7" s="89">
        <f>520.74*5</f>
        <v>2603.7</v>
      </c>
      <c r="K7" s="115"/>
      <c r="L7" s="118"/>
      <c r="M7" s="90" t="s">
        <v>30</v>
      </c>
    </row>
    <row r="8" spans="1:13" ht="12.75">
      <c r="A8" s="110"/>
      <c r="B8" s="113"/>
      <c r="C8" s="91" t="s">
        <v>22</v>
      </c>
      <c r="D8" s="87">
        <v>996</v>
      </c>
      <c r="E8" s="87">
        <f>D8*6</f>
        <v>5976</v>
      </c>
      <c r="F8" s="116"/>
      <c r="G8" s="119"/>
      <c r="H8" s="88" t="s">
        <v>22</v>
      </c>
      <c r="I8" s="89">
        <v>996</v>
      </c>
      <c r="J8" s="89">
        <v>5976</v>
      </c>
      <c r="K8" s="116"/>
      <c r="L8" s="119"/>
      <c r="M8" s="90" t="s">
        <v>30</v>
      </c>
    </row>
    <row r="9" spans="1:13" ht="13.5" thickBot="1">
      <c r="A9" s="10"/>
      <c r="B9" s="48"/>
      <c r="C9" s="22"/>
      <c r="D9" s="19"/>
      <c r="E9" s="19"/>
      <c r="F9" s="20"/>
      <c r="G9" s="21"/>
      <c r="H9" s="92"/>
      <c r="I9" s="93"/>
      <c r="J9" s="93"/>
      <c r="K9" s="94"/>
      <c r="L9" s="95"/>
      <c r="M9" s="96"/>
    </row>
    <row r="10" spans="1:14" ht="13.5" thickBot="1">
      <c r="A10" s="28" t="s">
        <v>12</v>
      </c>
      <c r="B10" s="49">
        <f>SUM(B4:B9)</f>
        <v>11966</v>
      </c>
      <c r="C10" s="28" t="s">
        <v>13</v>
      </c>
      <c r="D10" s="29">
        <f>SUM(D4:D9)</f>
        <v>5358</v>
      </c>
      <c r="E10" s="30">
        <f>SUM(E4:E9)</f>
        <v>33550</v>
      </c>
      <c r="F10" s="31">
        <f>D10/B10</f>
        <v>0.4477686779207755</v>
      </c>
      <c r="G10" s="75">
        <f>E10/B10</f>
        <v>2.8037773692127694</v>
      </c>
      <c r="H10" s="77" t="s">
        <v>13</v>
      </c>
      <c r="I10" s="78">
        <f>SUM(I4:I9)</f>
        <v>5487.74</v>
      </c>
      <c r="J10" s="78">
        <f>SUM(J4:J9)</f>
        <v>35371.7</v>
      </c>
      <c r="K10" s="79">
        <f>I10/B10</f>
        <v>0.45861106468326923</v>
      </c>
      <c r="L10" s="80">
        <f>J10/B10</f>
        <v>2.9560170483035266</v>
      </c>
      <c r="M10" s="76"/>
      <c r="N10" s="7"/>
    </row>
    <row r="12" spans="4:13" ht="13.5" thickBot="1">
      <c r="D12" s="59"/>
      <c r="E12" s="59"/>
      <c r="F12" s="8"/>
      <c r="G12" s="8"/>
      <c r="H12" s="9"/>
      <c r="I12" s="59"/>
      <c r="J12" s="59"/>
      <c r="K12" s="8"/>
      <c r="L12" s="8"/>
      <c r="M12" s="8"/>
    </row>
    <row r="13" spans="1:13" ht="13.5" thickBot="1">
      <c r="A13" s="124" t="s">
        <v>18</v>
      </c>
      <c r="B13" s="124"/>
      <c r="C13" s="103" t="s">
        <v>17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1:13" ht="13.5" thickBot="1">
      <c r="A14" s="124"/>
      <c r="B14" s="124"/>
      <c r="C14" s="106" t="s">
        <v>0</v>
      </c>
      <c r="D14" s="106"/>
      <c r="E14" s="106"/>
      <c r="F14" s="106"/>
      <c r="G14" s="106"/>
      <c r="H14" s="107" t="s">
        <v>1</v>
      </c>
      <c r="I14" s="107"/>
      <c r="J14" s="107"/>
      <c r="K14" s="107"/>
      <c r="L14" s="107"/>
      <c r="M14" s="107"/>
    </row>
    <row r="15" spans="1:14" ht="39" thickBot="1">
      <c r="A15" s="23" t="s">
        <v>2</v>
      </c>
      <c r="B15" s="47" t="s">
        <v>3</v>
      </c>
      <c r="C15" s="25" t="s">
        <v>4</v>
      </c>
      <c r="D15" s="58" t="s">
        <v>5</v>
      </c>
      <c r="E15" s="58" t="s">
        <v>6</v>
      </c>
      <c r="F15" s="26" t="s">
        <v>7</v>
      </c>
      <c r="G15" s="24" t="s">
        <v>8</v>
      </c>
      <c r="H15" s="25" t="s">
        <v>9</v>
      </c>
      <c r="I15" s="62" t="s">
        <v>5</v>
      </c>
      <c r="J15" s="58" t="s">
        <v>10</v>
      </c>
      <c r="K15" s="26" t="s">
        <v>7</v>
      </c>
      <c r="L15" s="27" t="s">
        <v>8</v>
      </c>
      <c r="M15" s="27" t="s">
        <v>11</v>
      </c>
      <c r="N15" s="5"/>
    </row>
    <row r="16" spans="1:13" ht="12.75">
      <c r="A16" s="13" t="s">
        <v>15</v>
      </c>
      <c r="B16" s="51">
        <v>233</v>
      </c>
      <c r="C16" s="63" t="s">
        <v>23</v>
      </c>
      <c r="D16" s="14">
        <v>20.87</v>
      </c>
      <c r="E16" s="14">
        <f>D16</f>
        <v>20.87</v>
      </c>
      <c r="F16" s="15">
        <f>D16/B16</f>
        <v>0.08957081545064378</v>
      </c>
      <c r="G16" s="64">
        <f>E16/B16</f>
        <v>0.08957081545064378</v>
      </c>
      <c r="H16" s="83" t="s">
        <v>23</v>
      </c>
      <c r="I16" s="84">
        <v>20.9</v>
      </c>
      <c r="J16" s="84">
        <f>I16</f>
        <v>20.9</v>
      </c>
      <c r="K16" s="97">
        <f>I16/B16</f>
        <v>0.08969957081545064</v>
      </c>
      <c r="L16" s="98">
        <f>J16/B16</f>
        <v>0.08969957081545064</v>
      </c>
      <c r="M16" s="85" t="s">
        <v>30</v>
      </c>
    </row>
    <row r="17" spans="1:13" ht="13.5" thickBot="1">
      <c r="A17" s="16"/>
      <c r="B17" s="52"/>
      <c r="C17" s="65"/>
      <c r="D17" s="17"/>
      <c r="E17" s="17"/>
      <c r="F17" s="18"/>
      <c r="G17" s="32"/>
      <c r="H17" s="92"/>
      <c r="I17" s="93"/>
      <c r="J17" s="93"/>
      <c r="K17" s="94"/>
      <c r="L17" s="95"/>
      <c r="M17" s="96"/>
    </row>
    <row r="18" spans="1:14" ht="13.5" thickBot="1">
      <c r="A18" s="28" t="s">
        <v>12</v>
      </c>
      <c r="B18" s="49">
        <f>SUM(B16:B17)</f>
        <v>233</v>
      </c>
      <c r="C18" s="28" t="s">
        <v>13</v>
      </c>
      <c r="D18" s="29">
        <f>SUM(D16:D17)</f>
        <v>20.87</v>
      </c>
      <c r="E18" s="30">
        <f>SUM(E12:E17)</f>
        <v>20.87</v>
      </c>
      <c r="F18" s="31">
        <f>D18/B18</f>
        <v>0.08957081545064378</v>
      </c>
      <c r="G18" s="75">
        <f>E18/B18</f>
        <v>0.08957081545064378</v>
      </c>
      <c r="H18" s="77" t="s">
        <v>23</v>
      </c>
      <c r="I18" s="78">
        <f>SUM(I16:I17)</f>
        <v>20.9</v>
      </c>
      <c r="J18" s="78">
        <f>SUM(J16:J17)</f>
        <v>20.9</v>
      </c>
      <c r="K18" s="79">
        <f>I18/B18</f>
        <v>0.08969957081545064</v>
      </c>
      <c r="L18" s="80">
        <f>J18/B18</f>
        <v>0.08969957081545064</v>
      </c>
      <c r="M18" s="76"/>
      <c r="N18" s="7"/>
    </row>
    <row r="20" spans="1:13" ht="12.75">
      <c r="A20" s="34"/>
      <c r="B20" s="53"/>
      <c r="C20" s="9"/>
      <c r="D20" s="59"/>
      <c r="E20" s="59"/>
      <c r="F20" s="8"/>
      <c r="G20" s="8"/>
      <c r="H20" s="9"/>
      <c r="I20" s="59"/>
      <c r="J20" s="59"/>
      <c r="K20" s="8"/>
      <c r="L20" s="8"/>
      <c r="M20" s="8"/>
    </row>
    <row r="21" spans="1:13" ht="12.75">
      <c r="A21" s="122" t="s">
        <v>24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72"/>
    </row>
    <row r="22" spans="1:13" ht="12.75">
      <c r="A22" s="125"/>
      <c r="B22" s="125"/>
      <c r="C22" s="126" t="s">
        <v>0</v>
      </c>
      <c r="D22" s="126"/>
      <c r="E22" s="126"/>
      <c r="F22" s="126"/>
      <c r="G22" s="126"/>
      <c r="H22" s="120" t="s">
        <v>1</v>
      </c>
      <c r="I22" s="121"/>
      <c r="J22" s="121"/>
      <c r="K22" s="121"/>
      <c r="L22" s="121"/>
      <c r="M22" s="73"/>
    </row>
    <row r="23" spans="1:13" ht="38.25">
      <c r="A23" s="35"/>
      <c r="B23" s="54" t="s">
        <v>3</v>
      </c>
      <c r="C23" s="37" t="s">
        <v>4</v>
      </c>
      <c r="D23" s="60" t="s">
        <v>5</v>
      </c>
      <c r="E23" s="60" t="s">
        <v>6</v>
      </c>
      <c r="F23" s="36" t="s">
        <v>7</v>
      </c>
      <c r="G23" s="36" t="s">
        <v>8</v>
      </c>
      <c r="H23" s="37" t="s">
        <v>9</v>
      </c>
      <c r="I23" s="60" t="s">
        <v>5</v>
      </c>
      <c r="J23" s="60" t="s">
        <v>6</v>
      </c>
      <c r="K23" s="36" t="s">
        <v>7</v>
      </c>
      <c r="L23" s="66" t="s">
        <v>8</v>
      </c>
      <c r="M23" s="74"/>
    </row>
    <row r="24" spans="1:13" ht="25.5">
      <c r="A24" s="38" t="s">
        <v>31</v>
      </c>
      <c r="B24" s="55">
        <f aca="true" t="shared" si="0" ref="B24:L24">B10</f>
        <v>11966</v>
      </c>
      <c r="C24" s="33" t="str">
        <f t="shared" si="0"/>
        <v>/</v>
      </c>
      <c r="D24" s="12">
        <f t="shared" si="0"/>
        <v>5358</v>
      </c>
      <c r="E24" s="12">
        <f t="shared" si="0"/>
        <v>33550</v>
      </c>
      <c r="F24" s="11">
        <f t="shared" si="0"/>
        <v>0.4477686779207755</v>
      </c>
      <c r="G24" s="11">
        <f t="shared" si="0"/>
        <v>2.8037773692127694</v>
      </c>
      <c r="H24" s="33" t="str">
        <f t="shared" si="0"/>
        <v>/</v>
      </c>
      <c r="I24" s="12">
        <f t="shared" si="0"/>
        <v>5487.74</v>
      </c>
      <c r="J24" s="12">
        <f t="shared" si="0"/>
        <v>35371.7</v>
      </c>
      <c r="K24" s="11">
        <f t="shared" si="0"/>
        <v>0.45861106468326923</v>
      </c>
      <c r="L24" s="67">
        <f t="shared" si="0"/>
        <v>2.9560170483035266</v>
      </c>
      <c r="M24" s="70"/>
    </row>
    <row r="25" spans="1:13" ht="25.5">
      <c r="A25" s="38" t="s">
        <v>25</v>
      </c>
      <c r="B25" s="100">
        <f>B16</f>
        <v>233</v>
      </c>
      <c r="C25" s="44" t="s">
        <v>13</v>
      </c>
      <c r="D25" s="12">
        <f aca="true" t="shared" si="1" ref="D25:L25">D16</f>
        <v>20.87</v>
      </c>
      <c r="E25" s="12">
        <f t="shared" si="1"/>
        <v>20.87</v>
      </c>
      <c r="F25" s="99">
        <f t="shared" si="1"/>
        <v>0.08957081545064378</v>
      </c>
      <c r="G25" s="102">
        <f t="shared" si="1"/>
        <v>0.08957081545064378</v>
      </c>
      <c r="H25" s="44" t="s">
        <v>13</v>
      </c>
      <c r="I25" s="12">
        <f t="shared" si="1"/>
        <v>20.9</v>
      </c>
      <c r="J25" s="12">
        <f t="shared" si="1"/>
        <v>20.9</v>
      </c>
      <c r="K25" s="99">
        <f t="shared" si="1"/>
        <v>0.08969957081545064</v>
      </c>
      <c r="L25" s="99">
        <f t="shared" si="1"/>
        <v>0.08969957081545064</v>
      </c>
      <c r="M25" s="70"/>
    </row>
    <row r="26" spans="1:13" ht="12.75">
      <c r="A26" s="43" t="s">
        <v>29</v>
      </c>
      <c r="B26" s="56">
        <f>B27-B24-B25</f>
        <v>272.46999999999935</v>
      </c>
      <c r="C26" s="101" t="s">
        <v>13</v>
      </c>
      <c r="D26" s="45" t="s">
        <v>13</v>
      </c>
      <c r="E26" s="45" t="s">
        <v>13</v>
      </c>
      <c r="F26" s="46" t="s">
        <v>13</v>
      </c>
      <c r="G26" s="46" t="s">
        <v>13</v>
      </c>
      <c r="H26" s="101" t="s">
        <v>13</v>
      </c>
      <c r="I26" s="45" t="s">
        <v>13</v>
      </c>
      <c r="J26" s="45" t="s">
        <v>13</v>
      </c>
      <c r="K26" s="46" t="s">
        <v>13</v>
      </c>
      <c r="L26" s="68" t="s">
        <v>13</v>
      </c>
      <c r="M26" s="71"/>
    </row>
    <row r="27" spans="1:13" ht="26.25" customHeight="1">
      <c r="A27" s="39" t="s">
        <v>12</v>
      </c>
      <c r="B27" s="57">
        <v>12471.47</v>
      </c>
      <c r="C27" s="41" t="s">
        <v>13</v>
      </c>
      <c r="D27" s="40">
        <f>SUM(D24:D26)</f>
        <v>5378.87</v>
      </c>
      <c r="E27" s="40">
        <f>SUM(E24:E26)</f>
        <v>33570.87</v>
      </c>
      <c r="F27" s="42">
        <f>D27/B27</f>
        <v>0.4312939853922593</v>
      </c>
      <c r="G27" s="42">
        <f>E27/B27</f>
        <v>2.691813394892503</v>
      </c>
      <c r="H27" s="41" t="s">
        <v>13</v>
      </c>
      <c r="I27" s="40">
        <f>SUM(I24:I26)</f>
        <v>5508.639999999999</v>
      </c>
      <c r="J27" s="40">
        <f>SUM(J24:J26)</f>
        <v>35392.6</v>
      </c>
      <c r="K27" s="42">
        <f>I27/B27</f>
        <v>0.4416993345612025</v>
      </c>
      <c r="L27" s="69">
        <f>J27/B27</f>
        <v>2.837885189155729</v>
      </c>
      <c r="M27" s="71"/>
    </row>
    <row r="28" spans="4:13" ht="12.75">
      <c r="D28" s="59"/>
      <c r="E28" s="59"/>
      <c r="F28" s="8"/>
      <c r="G28" s="8"/>
      <c r="H28" s="9"/>
      <c r="I28" s="59"/>
      <c r="J28" s="59"/>
      <c r="K28" s="8"/>
      <c r="L28" s="8"/>
      <c r="M28" s="8"/>
    </row>
    <row r="29" spans="4:13" ht="12.75">
      <c r="D29" s="59"/>
      <c r="E29" s="59"/>
      <c r="F29" s="8"/>
      <c r="G29" s="8"/>
      <c r="H29" s="9"/>
      <c r="I29" s="59"/>
      <c r="J29" s="59"/>
      <c r="K29" s="8"/>
      <c r="L29" s="8"/>
      <c r="M29" s="8"/>
    </row>
    <row r="30" spans="4:13" ht="12.75">
      <c r="D30" s="59"/>
      <c r="E30" s="59"/>
      <c r="F30" s="8"/>
      <c r="G30" s="8"/>
      <c r="H30" s="9"/>
      <c r="I30" s="59"/>
      <c r="J30" s="59"/>
      <c r="K30" s="8"/>
      <c r="L30" s="8"/>
      <c r="M30" s="8"/>
    </row>
  </sheetData>
  <sheetProtection selectLockedCells="1" selectUnlockedCells="1"/>
  <mergeCells count="18">
    <mergeCell ref="H22:L22"/>
    <mergeCell ref="A21:L21"/>
    <mergeCell ref="A1:B2"/>
    <mergeCell ref="C1:M1"/>
    <mergeCell ref="A22:B22"/>
    <mergeCell ref="C22:G22"/>
    <mergeCell ref="C2:G2"/>
    <mergeCell ref="H2:M2"/>
    <mergeCell ref="A13:B14"/>
    <mergeCell ref="F4:F8"/>
    <mergeCell ref="C13:M13"/>
    <mergeCell ref="C14:G14"/>
    <mergeCell ref="H14:M14"/>
    <mergeCell ref="A4:A8"/>
    <mergeCell ref="B4:B8"/>
    <mergeCell ref="K4:K8"/>
    <mergeCell ref="L4:L8"/>
    <mergeCell ref="G4:G8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2015-12-21T09:41:31Z</cp:lastPrinted>
  <dcterms:created xsi:type="dcterms:W3CDTF">2015-07-31T11:57:19Z</dcterms:created>
  <dcterms:modified xsi:type="dcterms:W3CDTF">2016-06-13T10:53:57Z</dcterms:modified>
  <cp:category/>
  <cp:version/>
  <cp:contentType/>
  <cp:contentStatus/>
</cp:coreProperties>
</file>