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9" sheetId="1" r:id="rId1"/>
  </sheets>
  <definedNames>
    <definedName name="_xlnm.Print_Area" localSheetId="0">'BLOK 19'!$A$1:$M$51</definedName>
  </definedNames>
  <calcPr fullCalcOnLoad="1"/>
</workbook>
</file>

<file path=xl/sharedStrings.xml><?xml version="1.0" encoding="utf-8"?>
<sst xmlns="http://schemas.openxmlformats.org/spreadsheetml/2006/main" count="184" uniqueCount="75">
  <si>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</si>
  <si>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</si>
  <si>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</si>
  <si>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</si>
  <si>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</si>
  <si>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</si>
  <si>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</si>
  <si>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</si>
  <si>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</si>
  <si>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</si>
  <si>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</si>
  <si>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</si>
  <si>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</si>
  <si>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</si>
  <si>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 xml:space="preserve">POVRŠINE ZA STANOVANJE SREDNJE GUSTINE                                                                                                  </t>
  </si>
  <si>
    <t>G+P+4</t>
  </si>
  <si>
    <t>P+3</t>
  </si>
  <si>
    <t>P+1+Pk</t>
  </si>
  <si>
    <t>P+2</t>
  </si>
  <si>
    <t>P+3+Pk</t>
  </si>
  <si>
    <t>SS4</t>
  </si>
  <si>
    <t>UP1</t>
  </si>
  <si>
    <t>UP2</t>
  </si>
  <si>
    <t>UP3</t>
  </si>
  <si>
    <t>UP4</t>
  </si>
  <si>
    <t>UP11</t>
  </si>
  <si>
    <t>UP12</t>
  </si>
  <si>
    <t>UP13</t>
  </si>
  <si>
    <t>UP14</t>
  </si>
  <si>
    <t>UP17</t>
  </si>
  <si>
    <t>UP18</t>
  </si>
  <si>
    <t>UP19</t>
  </si>
  <si>
    <t>UP20</t>
  </si>
  <si>
    <t>UP21</t>
  </si>
  <si>
    <t>UP22</t>
  </si>
  <si>
    <t>UP23</t>
  </si>
  <si>
    <t>UP24</t>
  </si>
  <si>
    <t>UP25</t>
  </si>
  <si>
    <t>UP26</t>
  </si>
  <si>
    <t>UP5</t>
  </si>
  <si>
    <t>UP7</t>
  </si>
  <si>
    <t>UP8</t>
  </si>
  <si>
    <t>UP10</t>
  </si>
  <si>
    <t>G+P+3</t>
  </si>
  <si>
    <t>SS2</t>
  </si>
  <si>
    <t>G+P+2+Pk</t>
  </si>
  <si>
    <t>UP27</t>
  </si>
  <si>
    <t>UP28</t>
  </si>
  <si>
    <t>UP29</t>
  </si>
  <si>
    <t>UP16</t>
  </si>
  <si>
    <t>UP9</t>
  </si>
  <si>
    <t>G+P+3+Pk</t>
  </si>
  <si>
    <t>P+2,P</t>
  </si>
  <si>
    <t>P+Pk</t>
  </si>
  <si>
    <t>UKUPNO - BLOK 19</t>
  </si>
  <si>
    <r>
      <rPr>
        <b/>
        <sz val="10"/>
        <rFont val="Arial"/>
        <family val="2"/>
      </rPr>
      <t>SS4</t>
    </r>
    <r>
      <rPr>
        <sz val="10"/>
        <rFont val="Arial"/>
        <family val="2"/>
      </rPr>
      <t xml:space="preserve">-Površine za stanovanje srednje gustine 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</si>
  <si>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</si>
  <si>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Saobraćajne površine</t>
  </si>
  <si>
    <r>
      <rPr>
        <b/>
        <sz val="10"/>
        <rFont val="Arial"/>
        <family val="2"/>
      </rPr>
      <t>SS2</t>
    </r>
    <r>
      <rPr>
        <sz val="10"/>
        <rFont val="Arial"/>
        <family val="2"/>
      </rPr>
      <t xml:space="preserve">-Površine za stanovanje srednje gustine </t>
    </r>
  </si>
  <si>
    <t>Su+P+4+Pk</t>
  </si>
  <si>
    <t>P, P+1</t>
  </si>
  <si>
    <t>P</t>
  </si>
  <si>
    <t>G+P+2+</t>
  </si>
  <si>
    <t>Su+P+1+Pk</t>
  </si>
  <si>
    <t>(Su)P+1</t>
  </si>
  <si>
    <t>nova gradnja - dvojni objekat sa objektom na UP13</t>
  </si>
  <si>
    <t>G+P+4+Pk+G</t>
  </si>
  <si>
    <t>nova gradnja - dvojni objekat sa objektom na UP29</t>
  </si>
  <si>
    <t>nadgradnja</t>
  </si>
  <si>
    <t>zadržano iz važećeg plana</t>
  </si>
  <si>
    <t>izgradnja novog objekta</t>
  </si>
  <si>
    <t>postojeći objekat bez daljih intervencija</t>
  </si>
  <si>
    <t>zadržano postojeće stanje</t>
  </si>
  <si>
    <t>nadgradnja                                                      prema važećem planu</t>
  </si>
  <si>
    <t>formiranje pune etaže zadržano iz važećeg plana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</si>
</sst>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horizontal="right" vertical="center"/>
    </xf>
    <xf numFmtId="172" fontId="0" fillId="0" borderId="15" xfId="0" applyNumberFormat="1" applyFont="1" applyFill="1" applyBorder="1" applyAlignment="1">
      <alignment horizontal="right" vertical="center" wrapText="1"/>
    </xf>
    <xf numFmtId="13" fontId="0" fillId="33" borderId="16" xfId="0" applyNumberFormat="1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center" vertical="center" wrapText="1"/>
    </xf>
    <xf numFmtId="172" fontId="0" fillId="33" borderId="20" xfId="0" applyNumberFormat="1" applyFon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right" vertical="center"/>
    </xf>
    <xf numFmtId="172" fontId="0" fillId="33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13" fontId="1" fillId="0" borderId="0" xfId="0" applyNumberFormat="1" applyFont="1" applyFill="1" applyAlignment="1">
      <alignment vertical="center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172" fontId="0" fillId="0" borderId="26" xfId="0" applyNumberFormat="1" applyFont="1" applyFill="1" applyBorder="1" applyAlignment="1">
      <alignment horizontal="right" wrapText="1"/>
    </xf>
    <xf numFmtId="2" fontId="0" fillId="0" borderId="26" xfId="0" applyNumberFormat="1" applyFont="1" applyFill="1" applyBorder="1" applyAlignment="1">
      <alignment horizontal="right" wrapText="1"/>
    </xf>
    <xf numFmtId="2" fontId="0" fillId="0" borderId="27" xfId="0" applyNumberFormat="1" applyFont="1" applyFill="1" applyBorder="1" applyAlignment="1">
      <alignment horizontal="right" wrapText="1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172" fontId="0" fillId="0" borderId="15" xfId="0" applyNumberFormat="1" applyFont="1" applyFill="1" applyBorder="1" applyAlignment="1">
      <alignment horizontal="right" wrapText="1"/>
    </xf>
    <xf numFmtId="2" fontId="0" fillId="0" borderId="15" xfId="0" applyNumberFormat="1" applyFont="1" applyFill="1" applyBorder="1" applyAlignment="1">
      <alignment horizontal="right" wrapText="1"/>
    </xf>
    <xf numFmtId="2" fontId="0" fillId="0" borderId="30" xfId="0" applyNumberFormat="1" applyFont="1" applyFill="1" applyBorder="1" applyAlignment="1">
      <alignment horizontal="right" wrapText="1"/>
    </xf>
    <xf numFmtId="172" fontId="0" fillId="0" borderId="26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172" fontId="0" fillId="0" borderId="15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2" fontId="0" fillId="0" borderId="15" xfId="0" applyNumberFormat="1" applyFill="1" applyBorder="1" applyAlignment="1">
      <alignment horizontal="right" vertical="center"/>
    </xf>
    <xf numFmtId="0" fontId="43" fillId="0" borderId="28" xfId="0" applyFont="1" applyFill="1" applyBorder="1" applyAlignment="1">
      <alignment horizontal="center" vertical="center"/>
    </xf>
    <xf numFmtId="172" fontId="0" fillId="0" borderId="15" xfId="0" applyNumberFormat="1" applyFon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/>
    </xf>
    <xf numFmtId="13" fontId="1" fillId="0" borderId="0" xfId="0" applyNumberFormat="1" applyFont="1" applyBorder="1" applyAlignment="1">
      <alignment vertical="center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5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left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172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72" fontId="2" fillId="33" borderId="15" xfId="0" applyNumberFormat="1" applyFont="1" applyFill="1" applyBorder="1" applyAlignment="1">
      <alignment horizontal="left" vertical="center"/>
    </xf>
    <xf numFmtId="172" fontId="0" fillId="33" borderId="15" xfId="0" applyNumberFormat="1" applyFont="1" applyFill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center" vertical="center"/>
    </xf>
    <xf numFmtId="2" fontId="0" fillId="33" borderId="15" xfId="0" applyNumberFormat="1" applyFont="1" applyFill="1" applyBorder="1" applyAlignment="1">
      <alignment horizontal="right" vertical="center"/>
    </xf>
    <xf numFmtId="0" fontId="44" fillId="0" borderId="29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right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2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31" xfId="0" applyNumberFormat="1" applyFont="1" applyFill="1" applyBorder="1" applyAlignment="1">
      <alignment horizontal="right" vertical="center" wrapText="1"/>
    </xf>
    <xf numFmtId="1" fontId="0" fillId="0" borderId="32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15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right" vertical="center" wrapText="1"/>
    </xf>
    <xf numFmtId="1" fontId="0" fillId="0" borderId="15" xfId="0" applyNumberFormat="1" applyFont="1" applyBorder="1" applyAlignment="1">
      <alignment horizontal="right" wrapText="1"/>
    </xf>
    <xf numFmtId="1" fontId="0" fillId="0" borderId="15" xfId="0" applyNumberFormat="1" applyFont="1" applyBorder="1" applyAlignment="1">
      <alignment horizontal="right" vertical="center" wrapText="1"/>
    </xf>
    <xf numFmtId="1" fontId="0" fillId="33" borderId="15" xfId="0" applyNumberFormat="1" applyFont="1" applyFill="1" applyBorder="1" applyAlignment="1">
      <alignment horizontal="right" vertical="center"/>
    </xf>
    <xf numFmtId="172" fontId="0" fillId="33" borderId="18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5" xfId="0" applyNumberFormat="1" applyFont="1" applyFill="1" applyBorder="1" applyAlignment="1">
      <alignment horizontal="center" vertical="center" wrapText="1"/>
    </xf>
    <xf numFmtId="172" fontId="0" fillId="33" borderId="33" xfId="0" applyNumberFormat="1" applyFont="1" applyFill="1" applyBorder="1" applyAlignment="1">
      <alignment horizontal="center" vertical="center" wrapText="1"/>
    </xf>
    <xf numFmtId="2" fontId="0" fillId="33" borderId="32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/>
    </xf>
    <xf numFmtId="2" fontId="0" fillId="33" borderId="32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13" fontId="2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2" fontId="0" fillId="0" borderId="34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right" wrapText="1"/>
    </xf>
    <xf numFmtId="172" fontId="0" fillId="0" borderId="35" xfId="0" applyNumberFormat="1" applyFont="1" applyFill="1" applyBorder="1" applyAlignment="1">
      <alignment horizontal="right" wrapText="1"/>
    </xf>
    <xf numFmtId="2" fontId="0" fillId="0" borderId="31" xfId="0" applyNumberFormat="1" applyFont="1" applyFill="1" applyBorder="1" applyAlignment="1">
      <alignment horizontal="right" wrapText="1"/>
    </xf>
    <xf numFmtId="2" fontId="4" fillId="0" borderId="36" xfId="0" applyNumberFormat="1" applyFont="1" applyFill="1" applyBorder="1" applyAlignment="1">
      <alignment horizontal="center" vertical="center"/>
    </xf>
    <xf numFmtId="2" fontId="0" fillId="0" borderId="32" xfId="0" applyNumberFormat="1" applyFont="1" applyFill="1" applyBorder="1" applyAlignment="1">
      <alignment horizontal="right" wrapText="1"/>
    </xf>
    <xf numFmtId="2" fontId="4" fillId="0" borderId="37" xfId="0" applyNumberFormat="1" applyFont="1" applyFill="1" applyBorder="1" applyAlignment="1">
      <alignment horizontal="center" vertical="center"/>
    </xf>
    <xf numFmtId="2" fontId="0" fillId="0" borderId="38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 wrapText="1"/>
    </xf>
    <xf numFmtId="172" fontId="0" fillId="0" borderId="35" xfId="0" applyNumberFormat="1" applyFill="1" applyBorder="1" applyAlignment="1">
      <alignment horizontal="right" vertical="center"/>
    </xf>
    <xf numFmtId="2" fontId="0" fillId="0" borderId="15" xfId="0" applyNumberFormat="1" applyFont="1" applyFill="1" applyBorder="1" applyAlignment="1">
      <alignment horizontal="right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172" fontId="0" fillId="0" borderId="15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0" fontId="0" fillId="0" borderId="28" xfId="0" applyFont="1" applyFill="1" applyBorder="1" applyAlignment="1">
      <alignment horizontal="center" vertical="center"/>
    </xf>
    <xf numFmtId="2" fontId="4" fillId="0" borderId="37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center" vertical="center"/>
    </xf>
    <xf numFmtId="2" fontId="0" fillId="0" borderId="27" xfId="0" applyNumberFormat="1" applyFill="1" applyBorder="1" applyAlignment="1">
      <alignment horizontal="right" vertical="center"/>
    </xf>
    <xf numFmtId="2" fontId="0" fillId="0" borderId="30" xfId="0" applyNumberFormat="1" applyFont="1" applyFill="1" applyBorder="1" applyAlignment="1">
      <alignment horizontal="right" vertical="center"/>
    </xf>
    <xf numFmtId="2" fontId="0" fillId="0" borderId="30" xfId="0" applyNumberFormat="1" applyFill="1" applyBorder="1" applyAlignment="1">
      <alignment horizontal="right" vertical="center"/>
    </xf>
    <xf numFmtId="2" fontId="4" fillId="0" borderId="37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0" xfId="0" applyBorder="1" applyAlignment="1">
      <alignment horizontal="center"/>
    </xf>
    <xf numFmtId="13" fontId="2" fillId="0" borderId="32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53"/>
  <sheetViews>
    <sheetView tabSelected="1" view="pageLayout" zoomScaleSheetLayoutView="115" workbookViewId="0" topLeftCell="A34">
      <selection activeCell="J56" sqref="J56"/>
    </sheetView>
  </sheetViews>
  <sheetFormatPr defaultColWidth="9.140625" defaultRowHeight="12.75"/>
  <cols>
    <col min="1" max="1" width="25.7109375" style="1" customWidth="1"/>
    <col min="2" max="2" width="9.7109375" style="72" customWidth="1"/>
    <col min="3" max="3" width="12.28125" style="3" customWidth="1"/>
    <col min="4" max="5" width="8.7109375" style="21" customWidth="1"/>
    <col min="6" max="7" width="4.7109375" style="2" customWidth="1"/>
    <col min="8" max="8" width="12.28125" style="3" customWidth="1"/>
    <col min="9" max="10" width="8.7109375" style="21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29" t="s">
        <v>44</v>
      </c>
      <c r="B1" s="129"/>
      <c r="C1" s="130" t="s">
        <v>14</v>
      </c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29"/>
      <c r="B2" s="129"/>
      <c r="C2" s="123" t="s">
        <v>0</v>
      </c>
      <c r="D2" s="123"/>
      <c r="E2" s="123"/>
      <c r="F2" s="123"/>
      <c r="G2" s="123"/>
      <c r="H2" s="124" t="s">
        <v>1</v>
      </c>
      <c r="I2" s="124"/>
      <c r="J2" s="124"/>
      <c r="K2" s="124"/>
      <c r="L2" s="124"/>
      <c r="M2" s="124"/>
    </row>
    <row r="3" spans="1:14" ht="39" thickBot="1">
      <c r="A3" s="23" t="s">
        <v>2</v>
      </c>
      <c r="B3" s="68" t="s">
        <v>3</v>
      </c>
      <c r="C3" s="25" t="s">
        <v>4</v>
      </c>
      <c r="D3" s="82" t="s">
        <v>5</v>
      </c>
      <c r="E3" s="82" t="s">
        <v>6</v>
      </c>
      <c r="F3" s="26" t="s">
        <v>7</v>
      </c>
      <c r="G3" s="24" t="s">
        <v>8</v>
      </c>
      <c r="H3" s="25" t="s">
        <v>9</v>
      </c>
      <c r="I3" s="85" t="s">
        <v>5</v>
      </c>
      <c r="J3" s="82" t="s">
        <v>10</v>
      </c>
      <c r="K3" s="26" t="s">
        <v>7</v>
      </c>
      <c r="L3" s="27" t="s">
        <v>8</v>
      </c>
      <c r="M3" s="27" t="s">
        <v>11</v>
      </c>
      <c r="N3" s="5"/>
    </row>
    <row r="4" spans="1:13" ht="12.75">
      <c r="A4" s="34" t="s">
        <v>23</v>
      </c>
      <c r="B4" s="95">
        <v>365</v>
      </c>
      <c r="C4" s="35" t="s">
        <v>16</v>
      </c>
      <c r="D4" s="36">
        <v>155.94</v>
      </c>
      <c r="E4" s="41">
        <f>D4*4</f>
        <v>623.76</v>
      </c>
      <c r="F4" s="37">
        <f>D4/B4</f>
        <v>0.42723287671232874</v>
      </c>
      <c r="G4" s="38">
        <f>E4/B4</f>
        <v>1.708931506849315</v>
      </c>
      <c r="H4" s="35" t="s">
        <v>16</v>
      </c>
      <c r="I4" s="36">
        <v>155.94</v>
      </c>
      <c r="J4" s="96">
        <f>I4*4</f>
        <v>623.76</v>
      </c>
      <c r="K4" s="37">
        <f>I4/B4</f>
        <v>0.42723287671232874</v>
      </c>
      <c r="L4" s="97">
        <f>J4/B4</f>
        <v>1.708931506849315</v>
      </c>
      <c r="M4" s="98" t="s">
        <v>69</v>
      </c>
    </row>
    <row r="5" spans="1:13" ht="12.75">
      <c r="A5" s="39" t="s">
        <v>24</v>
      </c>
      <c r="B5" s="69">
        <v>154</v>
      </c>
      <c r="C5" s="40" t="s">
        <v>17</v>
      </c>
      <c r="D5" s="41">
        <v>67.24</v>
      </c>
      <c r="E5" s="41">
        <f>D5*3</f>
        <v>201.71999999999997</v>
      </c>
      <c r="F5" s="42">
        <f>D5/B5</f>
        <v>0.4366233766233766</v>
      </c>
      <c r="G5" s="43">
        <f>E5/B5</f>
        <v>1.3098701298701296</v>
      </c>
      <c r="H5" s="40" t="s">
        <v>17</v>
      </c>
      <c r="I5" s="41">
        <v>67.24</v>
      </c>
      <c r="J5" s="41">
        <f>I5*3</f>
        <v>201.71999999999997</v>
      </c>
      <c r="K5" s="42">
        <f>I5/B5</f>
        <v>0.4366233766233766</v>
      </c>
      <c r="L5" s="99">
        <f>J5/B5</f>
        <v>1.3098701298701296</v>
      </c>
      <c r="M5" s="100" t="s">
        <v>72</v>
      </c>
    </row>
    <row r="6" spans="1:13" ht="12.75">
      <c r="A6" s="39" t="s">
        <v>39</v>
      </c>
      <c r="B6" s="69">
        <v>375</v>
      </c>
      <c r="C6" s="40"/>
      <c r="D6" s="41"/>
      <c r="E6" s="41"/>
      <c r="F6" s="42"/>
      <c r="G6" s="43"/>
      <c r="H6" s="40" t="s">
        <v>43</v>
      </c>
      <c r="I6" s="41">
        <v>161</v>
      </c>
      <c r="J6" s="41">
        <f>I6*4</f>
        <v>644</v>
      </c>
      <c r="K6" s="42">
        <f aca="true" t="shared" si="0" ref="K6:K18">I6/B6</f>
        <v>0.42933333333333334</v>
      </c>
      <c r="L6" s="99">
        <f aca="true" t="shared" si="1" ref="L6:L18">J6/B6</f>
        <v>1.7173333333333334</v>
      </c>
      <c r="M6" s="100" t="s">
        <v>69</v>
      </c>
    </row>
    <row r="7" spans="1:13" ht="12.75">
      <c r="A7" s="39" t="s">
        <v>40</v>
      </c>
      <c r="B7" s="69">
        <v>343</v>
      </c>
      <c r="C7" s="40"/>
      <c r="D7" s="41"/>
      <c r="E7" s="41"/>
      <c r="F7" s="42"/>
      <c r="G7" s="43"/>
      <c r="H7" s="40" t="s">
        <v>43</v>
      </c>
      <c r="I7" s="41">
        <f>K7*B7</f>
        <v>154.35</v>
      </c>
      <c r="J7" s="41">
        <f>L7*B7</f>
        <v>617.4</v>
      </c>
      <c r="K7" s="42">
        <v>0.45</v>
      </c>
      <c r="L7" s="99">
        <v>1.8</v>
      </c>
      <c r="M7" s="100" t="s">
        <v>70</v>
      </c>
    </row>
    <row r="8" spans="1:13" ht="12.75">
      <c r="A8" s="67" t="s">
        <v>41</v>
      </c>
      <c r="B8" s="108">
        <v>339</v>
      </c>
      <c r="C8" s="109" t="s">
        <v>18</v>
      </c>
      <c r="D8" s="106">
        <v>125.13</v>
      </c>
      <c r="E8" s="106">
        <f>D8*3</f>
        <v>375.39</v>
      </c>
      <c r="F8" s="104">
        <f aca="true" t="shared" si="2" ref="F8:F18">D8/B8</f>
        <v>0.36911504424778757</v>
      </c>
      <c r="G8" s="105">
        <f aca="true" t="shared" si="3" ref="G8:G18">E8/B8</f>
        <v>1.1073451327433628</v>
      </c>
      <c r="H8" s="40" t="s">
        <v>18</v>
      </c>
      <c r="I8" s="106">
        <v>188</v>
      </c>
      <c r="J8" s="106">
        <v>564</v>
      </c>
      <c r="K8" s="42">
        <f t="shared" si="0"/>
        <v>0.5545722713864307</v>
      </c>
      <c r="L8" s="99">
        <f t="shared" si="1"/>
        <v>1.663716814159292</v>
      </c>
      <c r="M8" s="100" t="s">
        <v>69</v>
      </c>
    </row>
    <row r="9" spans="1:13" ht="22.5">
      <c r="A9" s="39" t="s">
        <v>50</v>
      </c>
      <c r="B9" s="69">
        <v>266</v>
      </c>
      <c r="C9" s="40" t="s">
        <v>17</v>
      </c>
      <c r="D9" s="41">
        <v>119.22</v>
      </c>
      <c r="E9" s="41">
        <f>D9*3</f>
        <v>357.65999999999997</v>
      </c>
      <c r="F9" s="42">
        <f t="shared" si="2"/>
        <v>0.4481954887218045</v>
      </c>
      <c r="G9" s="43">
        <f t="shared" si="3"/>
        <v>1.3445864661654134</v>
      </c>
      <c r="H9" s="40" t="s">
        <v>18</v>
      </c>
      <c r="I9" s="41">
        <v>119.22</v>
      </c>
      <c r="J9" s="41">
        <f>I9*3</f>
        <v>357.65999999999997</v>
      </c>
      <c r="K9" s="42">
        <f t="shared" si="0"/>
        <v>0.4481954887218045</v>
      </c>
      <c r="L9" s="99">
        <f t="shared" si="1"/>
        <v>1.3445864661654134</v>
      </c>
      <c r="M9" s="112" t="s">
        <v>74</v>
      </c>
    </row>
    <row r="10" spans="1:13" ht="12.75">
      <c r="A10" s="39" t="s">
        <v>42</v>
      </c>
      <c r="B10" s="69">
        <v>220</v>
      </c>
      <c r="C10" s="40" t="s">
        <v>17</v>
      </c>
      <c r="D10" s="41">
        <v>124.19</v>
      </c>
      <c r="E10" s="41">
        <f>D10*3</f>
        <v>372.57</v>
      </c>
      <c r="F10" s="42">
        <f t="shared" si="2"/>
        <v>0.5645</v>
      </c>
      <c r="G10" s="43">
        <f t="shared" si="3"/>
        <v>1.6935</v>
      </c>
      <c r="H10" s="40" t="s">
        <v>17</v>
      </c>
      <c r="I10" s="41">
        <v>124.19</v>
      </c>
      <c r="J10" s="41">
        <f>I10*3</f>
        <v>372.57</v>
      </c>
      <c r="K10" s="42">
        <f t="shared" si="0"/>
        <v>0.5645</v>
      </c>
      <c r="L10" s="99">
        <f t="shared" si="1"/>
        <v>1.6935</v>
      </c>
      <c r="M10" s="100" t="s">
        <v>72</v>
      </c>
    </row>
    <row r="11" spans="1:31" s="11" customFormat="1" ht="12.75">
      <c r="A11" s="39" t="s">
        <v>25</v>
      </c>
      <c r="B11" s="69">
        <v>473</v>
      </c>
      <c r="C11" s="40"/>
      <c r="D11" s="41"/>
      <c r="E11" s="41"/>
      <c r="F11" s="42"/>
      <c r="G11" s="43"/>
      <c r="H11" s="40" t="s">
        <v>51</v>
      </c>
      <c r="I11" s="41">
        <v>203</v>
      </c>
      <c r="J11" s="41">
        <f>I11*5</f>
        <v>1015</v>
      </c>
      <c r="K11" s="42">
        <f t="shared" si="0"/>
        <v>0.42917547568710357</v>
      </c>
      <c r="L11" s="99">
        <f t="shared" si="1"/>
        <v>2.145877378435518</v>
      </c>
      <c r="M11" s="100" t="s">
        <v>69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22.5">
      <c r="A12" s="67" t="s">
        <v>26</v>
      </c>
      <c r="B12" s="108">
        <v>235</v>
      </c>
      <c r="C12" s="109" t="s">
        <v>60</v>
      </c>
      <c r="D12" s="106">
        <v>114.75</v>
      </c>
      <c r="E12" s="106">
        <v>207.11</v>
      </c>
      <c r="F12" s="104">
        <f t="shared" si="2"/>
        <v>0.48829787234042554</v>
      </c>
      <c r="G12" s="105">
        <f t="shared" si="3"/>
        <v>0.8813191489361702</v>
      </c>
      <c r="H12" s="109" t="s">
        <v>52</v>
      </c>
      <c r="I12" s="106">
        <v>114.75</v>
      </c>
      <c r="J12" s="106">
        <v>233</v>
      </c>
      <c r="K12" s="104">
        <f t="shared" si="0"/>
        <v>0.48829787234042554</v>
      </c>
      <c r="L12" s="110">
        <f t="shared" si="1"/>
        <v>0.9914893617021276</v>
      </c>
      <c r="M12" s="112" t="s">
        <v>73</v>
      </c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12.75">
      <c r="A13" s="39" t="s">
        <v>49</v>
      </c>
      <c r="B13" s="69">
        <v>412</v>
      </c>
      <c r="C13" s="40"/>
      <c r="D13" s="41"/>
      <c r="E13" s="41"/>
      <c r="F13" s="42"/>
      <c r="G13" s="43"/>
      <c r="H13" s="40" t="s">
        <v>15</v>
      </c>
      <c r="I13" s="41">
        <f>K13*B13</f>
        <v>185.4</v>
      </c>
      <c r="J13" s="41">
        <f>L13*B13</f>
        <v>741.6</v>
      </c>
      <c r="K13" s="42">
        <v>0.45</v>
      </c>
      <c r="L13" s="99">
        <v>1.8</v>
      </c>
      <c r="M13" s="100" t="s">
        <v>70</v>
      </c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3" ht="12.75">
      <c r="A14" s="39" t="s">
        <v>34</v>
      </c>
      <c r="B14" s="69">
        <v>169</v>
      </c>
      <c r="C14" s="40" t="s">
        <v>17</v>
      </c>
      <c r="D14" s="41">
        <v>109.64</v>
      </c>
      <c r="E14" s="41">
        <f>D14*3</f>
        <v>328.92</v>
      </c>
      <c r="F14" s="42">
        <f t="shared" si="2"/>
        <v>0.6487573964497041</v>
      </c>
      <c r="G14" s="43">
        <f t="shared" si="3"/>
        <v>1.9462721893491126</v>
      </c>
      <c r="H14" s="40" t="s">
        <v>17</v>
      </c>
      <c r="I14" s="41">
        <v>109.64</v>
      </c>
      <c r="J14" s="41">
        <f>I14*3</f>
        <v>328.92</v>
      </c>
      <c r="K14" s="42">
        <f t="shared" si="0"/>
        <v>0.6487573964497041</v>
      </c>
      <c r="L14" s="99">
        <f t="shared" si="1"/>
        <v>1.9462721893491126</v>
      </c>
      <c r="M14" s="100" t="s">
        <v>69</v>
      </c>
    </row>
    <row r="15" spans="1:13" ht="12.75">
      <c r="A15" s="39" t="s">
        <v>35</v>
      </c>
      <c r="B15" s="69">
        <v>208</v>
      </c>
      <c r="C15" s="40" t="s">
        <v>17</v>
      </c>
      <c r="D15" s="41">
        <v>108.05</v>
      </c>
      <c r="E15" s="41">
        <f>D15*3</f>
        <v>324.15</v>
      </c>
      <c r="F15" s="42">
        <f>D15/B15</f>
        <v>0.5194711538461538</v>
      </c>
      <c r="G15" s="43">
        <f>E15/B15</f>
        <v>1.5584134615384615</v>
      </c>
      <c r="H15" s="40" t="s">
        <v>17</v>
      </c>
      <c r="I15" s="41">
        <v>108.05</v>
      </c>
      <c r="J15" s="41">
        <f>I15*3</f>
        <v>324.15</v>
      </c>
      <c r="K15" s="42">
        <f t="shared" si="0"/>
        <v>0.5194711538461538</v>
      </c>
      <c r="L15" s="99">
        <f t="shared" si="1"/>
        <v>1.5584134615384615</v>
      </c>
      <c r="M15" s="100" t="s">
        <v>72</v>
      </c>
    </row>
    <row r="16" spans="1:13" ht="12.75">
      <c r="A16" s="39" t="s">
        <v>36</v>
      </c>
      <c r="B16" s="69">
        <v>421</v>
      </c>
      <c r="C16" s="40" t="s">
        <v>64</v>
      </c>
      <c r="D16" s="41">
        <v>151.2</v>
      </c>
      <c r="E16" s="41">
        <f>D16*2</f>
        <v>302.4</v>
      </c>
      <c r="F16" s="42">
        <f t="shared" si="2"/>
        <v>0.35914489311163894</v>
      </c>
      <c r="G16" s="43">
        <f t="shared" si="3"/>
        <v>0.7182897862232779</v>
      </c>
      <c r="H16" s="40" t="s">
        <v>18</v>
      </c>
      <c r="I16" s="41">
        <v>151.2</v>
      </c>
      <c r="J16" s="41">
        <f>I16*3</f>
        <v>453.59999999999997</v>
      </c>
      <c r="K16" s="42">
        <f t="shared" si="0"/>
        <v>0.35914489311163894</v>
      </c>
      <c r="L16" s="99">
        <f t="shared" si="1"/>
        <v>1.0774346793349168</v>
      </c>
      <c r="M16" s="100" t="s">
        <v>69</v>
      </c>
    </row>
    <row r="17" spans="1:13" ht="12.75">
      <c r="A17" s="39" t="s">
        <v>37</v>
      </c>
      <c r="B17" s="69">
        <v>84</v>
      </c>
      <c r="C17" s="64" t="s">
        <v>53</v>
      </c>
      <c r="D17" s="41"/>
      <c r="E17" s="41"/>
      <c r="F17" s="42"/>
      <c r="G17" s="43"/>
      <c r="H17" s="40" t="s">
        <v>53</v>
      </c>
      <c r="I17" s="41">
        <v>35</v>
      </c>
      <c r="J17" s="41">
        <f>I17*2</f>
        <v>70</v>
      </c>
      <c r="K17" s="42">
        <f t="shared" si="0"/>
        <v>0.4166666666666667</v>
      </c>
      <c r="L17" s="99">
        <f t="shared" si="1"/>
        <v>0.8333333333333334</v>
      </c>
      <c r="M17" s="100" t="s">
        <v>72</v>
      </c>
    </row>
    <row r="18" spans="1:13" ht="22.5">
      <c r="A18" s="39" t="s">
        <v>47</v>
      </c>
      <c r="B18" s="69">
        <v>145</v>
      </c>
      <c r="C18" s="40" t="s">
        <v>17</v>
      </c>
      <c r="D18" s="41">
        <v>74.82</v>
      </c>
      <c r="E18" s="41">
        <f>D18*3</f>
        <v>224.45999999999998</v>
      </c>
      <c r="F18" s="42">
        <f t="shared" si="2"/>
        <v>0.5159999999999999</v>
      </c>
      <c r="G18" s="43">
        <f t="shared" si="3"/>
        <v>1.5479999999999998</v>
      </c>
      <c r="H18" s="40" t="s">
        <v>18</v>
      </c>
      <c r="I18" s="41">
        <v>74.82</v>
      </c>
      <c r="J18" s="41">
        <f>I18*3</f>
        <v>224.45999999999998</v>
      </c>
      <c r="K18" s="42">
        <f t="shared" si="0"/>
        <v>0.5159999999999999</v>
      </c>
      <c r="L18" s="99">
        <f t="shared" si="1"/>
        <v>1.5479999999999998</v>
      </c>
      <c r="M18" s="112" t="s">
        <v>74</v>
      </c>
    </row>
    <row r="19" spans="1:13" ht="13.5" thickBot="1">
      <c r="A19" s="12"/>
      <c r="B19" s="70"/>
      <c r="C19" s="17"/>
      <c r="D19" s="13"/>
      <c r="E19" s="13"/>
      <c r="F19" s="14"/>
      <c r="G19" s="15"/>
      <c r="H19" s="17"/>
      <c r="I19" s="13"/>
      <c r="J19" s="13"/>
      <c r="K19" s="14"/>
      <c r="L19" s="16"/>
      <c r="M19" s="101"/>
    </row>
    <row r="20" spans="1:14" ht="13.5" thickBot="1">
      <c r="A20" s="28" t="s">
        <v>12</v>
      </c>
      <c r="B20" s="71">
        <f>SUM(B4:B19)</f>
        <v>4209</v>
      </c>
      <c r="C20" s="28" t="s">
        <v>13</v>
      </c>
      <c r="D20" s="29">
        <f>SUM(D4:D19)</f>
        <v>1150.1799999999998</v>
      </c>
      <c r="E20" s="30">
        <f>SUM(E4:E19)</f>
        <v>3318.14</v>
      </c>
      <c r="F20" s="31">
        <f>D20/B20</f>
        <v>0.2732668092183416</v>
      </c>
      <c r="G20" s="32">
        <f>E20/B20</f>
        <v>0.7883440247089569</v>
      </c>
      <c r="H20" s="28" t="s">
        <v>13</v>
      </c>
      <c r="I20" s="29">
        <f>SUM(I4:I19)</f>
        <v>1951.8000000000002</v>
      </c>
      <c r="J20" s="30">
        <f>SUM(J4:J19)</f>
        <v>6771.840000000001</v>
      </c>
      <c r="K20" s="31">
        <f>I20/B20</f>
        <v>0.46372059871703497</v>
      </c>
      <c r="L20" s="32">
        <f>J20/B20</f>
        <v>1.6088952245188883</v>
      </c>
      <c r="M20" s="32"/>
      <c r="N20" s="7"/>
    </row>
    <row r="23" ht="13.5" thickBot="1"/>
    <row r="24" spans="1:13" ht="13.5" customHeight="1" thickBot="1">
      <c r="A24" s="129" t="s">
        <v>20</v>
      </c>
      <c r="B24" s="129"/>
      <c r="C24" s="130" t="s">
        <v>14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2"/>
    </row>
    <row r="25" spans="1:13" ht="13.5" thickBot="1">
      <c r="A25" s="129"/>
      <c r="B25" s="129"/>
      <c r="C25" s="123" t="s">
        <v>0</v>
      </c>
      <c r="D25" s="123"/>
      <c r="E25" s="123"/>
      <c r="F25" s="123"/>
      <c r="G25" s="123"/>
      <c r="H25" s="124" t="s">
        <v>1</v>
      </c>
      <c r="I25" s="124"/>
      <c r="J25" s="124"/>
      <c r="K25" s="124"/>
      <c r="L25" s="124"/>
      <c r="M25" s="124"/>
    </row>
    <row r="26" spans="1:13" ht="39" thickBot="1">
      <c r="A26" s="23" t="s">
        <v>2</v>
      </c>
      <c r="B26" s="68" t="s">
        <v>3</v>
      </c>
      <c r="C26" s="25" t="s">
        <v>4</v>
      </c>
      <c r="D26" s="82" t="s">
        <v>5</v>
      </c>
      <c r="E26" s="82" t="s">
        <v>6</v>
      </c>
      <c r="F26" s="26" t="s">
        <v>7</v>
      </c>
      <c r="G26" s="24" t="s">
        <v>8</v>
      </c>
      <c r="H26" s="25" t="s">
        <v>9</v>
      </c>
      <c r="I26" s="85" t="s">
        <v>5</v>
      </c>
      <c r="J26" s="82" t="s">
        <v>10</v>
      </c>
      <c r="K26" s="26" t="s">
        <v>7</v>
      </c>
      <c r="L26" s="27" t="s">
        <v>8</v>
      </c>
      <c r="M26" s="27" t="s">
        <v>11</v>
      </c>
    </row>
    <row r="27" spans="1:13" ht="12.75">
      <c r="A27" s="102" t="s">
        <v>21</v>
      </c>
      <c r="B27" s="73">
        <v>430</v>
      </c>
      <c r="C27" s="116" t="s">
        <v>19</v>
      </c>
      <c r="D27" s="44">
        <v>207.73</v>
      </c>
      <c r="E27" s="103">
        <f>D27*5</f>
        <v>1038.6499999999999</v>
      </c>
      <c r="F27" s="45">
        <f>D27/B27</f>
        <v>0.48309302325581394</v>
      </c>
      <c r="G27" s="117">
        <f>E27/B27</f>
        <v>2.4154651162790692</v>
      </c>
      <c r="H27" s="102" t="s">
        <v>19</v>
      </c>
      <c r="I27" s="113">
        <f>K27*B27</f>
        <v>258</v>
      </c>
      <c r="J27" s="113">
        <f>L27*B27</f>
        <v>1290</v>
      </c>
      <c r="K27" s="114">
        <v>0.6</v>
      </c>
      <c r="L27" s="115">
        <v>3</v>
      </c>
      <c r="M27" s="98" t="s">
        <v>69</v>
      </c>
    </row>
    <row r="28" spans="1:31" s="66" customFormat="1" ht="25.5" customHeight="1">
      <c r="A28" s="67" t="s">
        <v>22</v>
      </c>
      <c r="B28" s="74">
        <v>1900</v>
      </c>
      <c r="C28" s="67" t="s">
        <v>66</v>
      </c>
      <c r="D28" s="50">
        <v>859.13</v>
      </c>
      <c r="E28" s="50">
        <v>5550</v>
      </c>
      <c r="F28" s="51">
        <f>D28/B28</f>
        <v>0.45217368421052634</v>
      </c>
      <c r="G28" s="118">
        <f>E28/B28</f>
        <v>2.9210526315789473</v>
      </c>
      <c r="H28" s="67" t="s">
        <v>66</v>
      </c>
      <c r="I28" s="50">
        <v>859.13</v>
      </c>
      <c r="J28" s="50">
        <v>5550</v>
      </c>
      <c r="K28" s="104">
        <v>0.46</v>
      </c>
      <c r="L28" s="105">
        <v>3</v>
      </c>
      <c r="M28" s="120" t="s">
        <v>71</v>
      </c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</row>
    <row r="29" spans="1:13" ht="22.5">
      <c r="A29" s="67" t="s">
        <v>27</v>
      </c>
      <c r="B29" s="74">
        <v>299</v>
      </c>
      <c r="C29" s="47" t="s">
        <v>61</v>
      </c>
      <c r="D29" s="46">
        <v>44.68</v>
      </c>
      <c r="E29" s="46">
        <v>44.68</v>
      </c>
      <c r="F29" s="48">
        <f aca="true" t="shared" si="4" ref="F29:F38">D29/B29</f>
        <v>0.1494314381270903</v>
      </c>
      <c r="G29" s="119">
        <f aca="true" t="shared" si="5" ref="G29:G38">E29/B29</f>
        <v>0.1494314381270903</v>
      </c>
      <c r="H29" s="67" t="s">
        <v>45</v>
      </c>
      <c r="I29" s="106">
        <v>120</v>
      </c>
      <c r="J29" s="106">
        <f>L29*B29</f>
        <v>478.40000000000003</v>
      </c>
      <c r="K29" s="104">
        <f aca="true" t="shared" si="6" ref="K29:K36">I29/B29</f>
        <v>0.4013377926421405</v>
      </c>
      <c r="L29" s="105">
        <v>1.6</v>
      </c>
      <c r="M29" s="112" t="s">
        <v>67</v>
      </c>
    </row>
    <row r="30" spans="1:13" ht="12.75">
      <c r="A30" s="67" t="s">
        <v>28</v>
      </c>
      <c r="B30" s="74">
        <v>308</v>
      </c>
      <c r="C30" s="49" t="s">
        <v>62</v>
      </c>
      <c r="D30" s="46">
        <v>149.96</v>
      </c>
      <c r="E30" s="46">
        <f>D30*3</f>
        <v>449.88</v>
      </c>
      <c r="F30" s="48">
        <f t="shared" si="4"/>
        <v>0.4868831168831169</v>
      </c>
      <c r="G30" s="119">
        <f t="shared" si="5"/>
        <v>1.4606493506493505</v>
      </c>
      <c r="H30" s="67" t="s">
        <v>15</v>
      </c>
      <c r="I30" s="46">
        <v>149.96</v>
      </c>
      <c r="J30" s="106">
        <v>924</v>
      </c>
      <c r="K30" s="104">
        <f t="shared" si="6"/>
        <v>0.4868831168831169</v>
      </c>
      <c r="L30" s="105">
        <f aca="true" t="shared" si="7" ref="L30:L36">J30/B30</f>
        <v>3</v>
      </c>
      <c r="M30" s="100" t="s">
        <v>68</v>
      </c>
    </row>
    <row r="31" spans="1:13" ht="12.75">
      <c r="A31" s="67" t="s">
        <v>29</v>
      </c>
      <c r="B31" s="74">
        <v>641</v>
      </c>
      <c r="C31" s="107" t="s">
        <v>59</v>
      </c>
      <c r="D31" s="46">
        <v>299.32</v>
      </c>
      <c r="E31" s="46">
        <f>D31*7</f>
        <v>2095.24</v>
      </c>
      <c r="F31" s="48">
        <f t="shared" si="4"/>
        <v>0.4669578783151326</v>
      </c>
      <c r="G31" s="119">
        <f>E31/B31</f>
        <v>3.2687051482059277</v>
      </c>
      <c r="H31" s="107" t="s">
        <v>59</v>
      </c>
      <c r="I31" s="46">
        <v>299.32</v>
      </c>
      <c r="J31" s="46">
        <f>I31*7</f>
        <v>2095.24</v>
      </c>
      <c r="K31" s="104">
        <f t="shared" si="6"/>
        <v>0.4669578783151326</v>
      </c>
      <c r="L31" s="105">
        <f t="shared" si="7"/>
        <v>3.2687051482059277</v>
      </c>
      <c r="M31" s="100" t="s">
        <v>72</v>
      </c>
    </row>
    <row r="32" spans="1:13" ht="12.75">
      <c r="A32" s="67" t="s">
        <v>30</v>
      </c>
      <c r="B32" s="74">
        <v>384</v>
      </c>
      <c r="C32" s="47"/>
      <c r="D32" s="46"/>
      <c r="E32" s="46"/>
      <c r="F32" s="48"/>
      <c r="G32" s="119"/>
      <c r="H32" s="67" t="s">
        <v>43</v>
      </c>
      <c r="I32" s="106">
        <f>K32*B32</f>
        <v>153.60000000000002</v>
      </c>
      <c r="J32" s="106">
        <f>L32*B32</f>
        <v>614.4000000000001</v>
      </c>
      <c r="K32" s="104">
        <v>0.4</v>
      </c>
      <c r="L32" s="105">
        <v>1.6</v>
      </c>
      <c r="M32" s="100" t="s">
        <v>69</v>
      </c>
    </row>
    <row r="33" spans="1:13" ht="12.75">
      <c r="A33" s="67" t="s">
        <v>31</v>
      </c>
      <c r="B33" s="74">
        <v>266</v>
      </c>
      <c r="C33" s="47" t="s">
        <v>63</v>
      </c>
      <c r="D33" s="46">
        <v>119.07</v>
      </c>
      <c r="E33" s="46">
        <f>D33*4</f>
        <v>476.28</v>
      </c>
      <c r="F33" s="48">
        <f t="shared" si="4"/>
        <v>0.4476315789473684</v>
      </c>
      <c r="G33" s="119">
        <f t="shared" si="5"/>
        <v>1.7905263157894735</v>
      </c>
      <c r="H33" s="67" t="s">
        <v>16</v>
      </c>
      <c r="I33" s="46">
        <v>119.07</v>
      </c>
      <c r="J33" s="106">
        <f>I33*4</f>
        <v>476.28</v>
      </c>
      <c r="K33" s="104">
        <f t="shared" si="6"/>
        <v>0.4476315789473684</v>
      </c>
      <c r="L33" s="105">
        <f t="shared" si="7"/>
        <v>1.7905263157894735</v>
      </c>
      <c r="M33" s="100" t="s">
        <v>69</v>
      </c>
    </row>
    <row r="34" spans="1:13" ht="12.75">
      <c r="A34" s="67" t="s">
        <v>32</v>
      </c>
      <c r="B34" s="74">
        <v>254</v>
      </c>
      <c r="C34" s="47" t="s">
        <v>61</v>
      </c>
      <c r="D34" s="46">
        <v>36.93</v>
      </c>
      <c r="E34" s="46">
        <v>36.93</v>
      </c>
      <c r="F34" s="48">
        <f t="shared" si="4"/>
        <v>0.14539370078740158</v>
      </c>
      <c r="G34" s="119">
        <f t="shared" si="5"/>
        <v>0.14539370078740158</v>
      </c>
      <c r="H34" s="67" t="s">
        <v>18</v>
      </c>
      <c r="I34" s="106">
        <v>65</v>
      </c>
      <c r="J34" s="106">
        <f>I34*3</f>
        <v>195</v>
      </c>
      <c r="K34" s="104">
        <f t="shared" si="6"/>
        <v>0.2559055118110236</v>
      </c>
      <c r="L34" s="105">
        <f t="shared" si="7"/>
        <v>0.7677165354330708</v>
      </c>
      <c r="M34" s="100" t="s">
        <v>69</v>
      </c>
    </row>
    <row r="35" spans="1:13" ht="12.75">
      <c r="A35" s="67" t="s">
        <v>33</v>
      </c>
      <c r="B35" s="74">
        <v>543</v>
      </c>
      <c r="C35" s="47" t="s">
        <v>61</v>
      </c>
      <c r="D35" s="46">
        <v>27.9</v>
      </c>
      <c r="E35" s="46">
        <v>27.9</v>
      </c>
      <c r="F35" s="48">
        <f t="shared" si="4"/>
        <v>0.05138121546961326</v>
      </c>
      <c r="G35" s="119">
        <f t="shared" si="5"/>
        <v>0.05138121546961326</v>
      </c>
      <c r="H35" s="67" t="s">
        <v>43</v>
      </c>
      <c r="I35" s="106">
        <v>269</v>
      </c>
      <c r="J35" s="106">
        <v>1078</v>
      </c>
      <c r="K35" s="104">
        <f t="shared" si="6"/>
        <v>0.4953959484346225</v>
      </c>
      <c r="L35" s="105">
        <f t="shared" si="7"/>
        <v>1.985267034990792</v>
      </c>
      <c r="M35" s="100" t="s">
        <v>69</v>
      </c>
    </row>
    <row r="36" spans="1:13" ht="12.75">
      <c r="A36" s="67" t="s">
        <v>38</v>
      </c>
      <c r="B36" s="74">
        <v>208</v>
      </c>
      <c r="C36" s="111" t="s">
        <v>61</v>
      </c>
      <c r="D36" s="50">
        <v>211.25</v>
      </c>
      <c r="E36" s="50">
        <v>211.25</v>
      </c>
      <c r="F36" s="51">
        <f t="shared" si="4"/>
        <v>1.015625</v>
      </c>
      <c r="G36" s="119">
        <f t="shared" si="5"/>
        <v>1.015625</v>
      </c>
      <c r="H36" s="67" t="s">
        <v>17</v>
      </c>
      <c r="I36" s="106">
        <v>62</v>
      </c>
      <c r="J36" s="106">
        <f>I36*3</f>
        <v>186</v>
      </c>
      <c r="K36" s="104">
        <f t="shared" si="6"/>
        <v>0.2980769230769231</v>
      </c>
      <c r="L36" s="105">
        <f t="shared" si="7"/>
        <v>0.8942307692307693</v>
      </c>
      <c r="M36" s="100" t="s">
        <v>70</v>
      </c>
    </row>
    <row r="37" spans="1:13" ht="12.75">
      <c r="A37" s="67" t="s">
        <v>46</v>
      </c>
      <c r="B37" s="74">
        <v>497</v>
      </c>
      <c r="C37" s="47" t="s">
        <v>19</v>
      </c>
      <c r="D37" s="46">
        <v>207.83</v>
      </c>
      <c r="E37" s="46">
        <f>D37*5</f>
        <v>1039.15</v>
      </c>
      <c r="F37" s="48">
        <f t="shared" si="4"/>
        <v>0.4181690140845071</v>
      </c>
      <c r="G37" s="119">
        <f t="shared" si="5"/>
        <v>2.090845070422535</v>
      </c>
      <c r="H37" s="67" t="s">
        <v>19</v>
      </c>
      <c r="I37" s="106">
        <f>K37*B37</f>
        <v>298.2</v>
      </c>
      <c r="J37" s="106">
        <f>L37*B37</f>
        <v>1491</v>
      </c>
      <c r="K37" s="104">
        <v>0.6</v>
      </c>
      <c r="L37" s="105">
        <v>3</v>
      </c>
      <c r="M37" s="100" t="s">
        <v>69</v>
      </c>
    </row>
    <row r="38" spans="1:13" ht="23.25" customHeight="1">
      <c r="A38" s="67" t="s">
        <v>48</v>
      </c>
      <c r="B38" s="74">
        <v>201</v>
      </c>
      <c r="C38" s="47" t="s">
        <v>61</v>
      </c>
      <c r="D38" s="46">
        <v>32.51</v>
      </c>
      <c r="E38" s="46">
        <v>32.51</v>
      </c>
      <c r="F38" s="48">
        <f t="shared" si="4"/>
        <v>0.1617412935323383</v>
      </c>
      <c r="G38" s="119">
        <f t="shared" si="5"/>
        <v>0.1617412935323383</v>
      </c>
      <c r="H38" s="67" t="s">
        <v>45</v>
      </c>
      <c r="I38" s="106">
        <f>B38*K38</f>
        <v>80.4</v>
      </c>
      <c r="J38" s="106">
        <f>B38*L38</f>
        <v>321.6</v>
      </c>
      <c r="K38" s="104">
        <v>0.4</v>
      </c>
      <c r="L38" s="105">
        <v>1.6</v>
      </c>
      <c r="M38" s="112" t="s">
        <v>65</v>
      </c>
    </row>
    <row r="39" spans="1:13" ht="13.5" thickBot="1">
      <c r="A39" s="12"/>
      <c r="B39" s="75"/>
      <c r="C39" s="12"/>
      <c r="D39" s="13"/>
      <c r="E39" s="13"/>
      <c r="F39" s="14"/>
      <c r="G39" s="15"/>
      <c r="H39" s="12"/>
      <c r="I39" s="13"/>
      <c r="J39" s="13"/>
      <c r="K39" s="14"/>
      <c r="L39" s="15"/>
      <c r="M39" s="101"/>
    </row>
    <row r="40" spans="1:13" ht="13.5" thickBot="1">
      <c r="A40" s="28" t="s">
        <v>12</v>
      </c>
      <c r="B40" s="71">
        <f>SUM(B27:B39)</f>
        <v>5931</v>
      </c>
      <c r="C40" s="28" t="s">
        <v>13</v>
      </c>
      <c r="D40" s="29">
        <f>SUM(D27:D39)</f>
        <v>2196.3100000000004</v>
      </c>
      <c r="E40" s="30">
        <f>SUM(E27:E39)</f>
        <v>11002.470000000001</v>
      </c>
      <c r="F40" s="31">
        <f>D40/B40</f>
        <v>0.37031023436182775</v>
      </c>
      <c r="G40" s="32">
        <f>E40/B40</f>
        <v>1.8550784016186141</v>
      </c>
      <c r="H40" s="28" t="s">
        <v>13</v>
      </c>
      <c r="I40" s="29">
        <f>SUM(I27:I39)</f>
        <v>2733.68</v>
      </c>
      <c r="J40" s="30">
        <f>SUM(J27:J39)</f>
        <v>14699.92</v>
      </c>
      <c r="K40" s="31">
        <f>I40/B40</f>
        <v>0.46091384252234024</v>
      </c>
      <c r="L40" s="32">
        <f>J40/B40</f>
        <v>2.4784892935424043</v>
      </c>
      <c r="M40" s="32"/>
    </row>
    <row r="41" spans="1:13" ht="12.75">
      <c r="A41" s="33"/>
      <c r="D41" s="83"/>
      <c r="E41" s="83"/>
      <c r="F41" s="8"/>
      <c r="G41" s="8"/>
      <c r="H41" s="9"/>
      <c r="I41" s="83"/>
      <c r="J41" s="83"/>
      <c r="K41" s="8"/>
      <c r="L41" s="8"/>
      <c r="M41" s="8"/>
    </row>
    <row r="42" spans="4:13" ht="12.75">
      <c r="D42" s="83"/>
      <c r="E42" s="83"/>
      <c r="F42" s="8"/>
      <c r="G42" s="8"/>
      <c r="H42" s="9"/>
      <c r="I42" s="83"/>
      <c r="J42" s="83"/>
      <c r="K42" s="8"/>
      <c r="L42" s="8"/>
      <c r="M42" s="8"/>
    </row>
    <row r="43" spans="1:13" ht="12.75">
      <c r="A43" s="52"/>
      <c r="B43" s="76"/>
      <c r="C43" s="9"/>
      <c r="D43" s="83"/>
      <c r="E43" s="83"/>
      <c r="F43" s="8"/>
      <c r="G43" s="8"/>
      <c r="H43" s="9"/>
      <c r="I43" s="83"/>
      <c r="J43" s="83"/>
      <c r="K43" s="8"/>
      <c r="L43" s="8"/>
      <c r="M43" s="8"/>
    </row>
    <row r="44" spans="1:13" ht="12.75">
      <c r="A44" s="127" t="s">
        <v>54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92"/>
    </row>
    <row r="45" spans="1:13" ht="12.75">
      <c r="A45" s="121"/>
      <c r="B45" s="121"/>
      <c r="C45" s="122" t="s">
        <v>0</v>
      </c>
      <c r="D45" s="122"/>
      <c r="E45" s="122"/>
      <c r="F45" s="122"/>
      <c r="G45" s="122"/>
      <c r="H45" s="125" t="s">
        <v>1</v>
      </c>
      <c r="I45" s="126"/>
      <c r="J45" s="126"/>
      <c r="K45" s="126"/>
      <c r="L45" s="126"/>
      <c r="M45" s="93"/>
    </row>
    <row r="46" spans="1:13" ht="38.25">
      <c r="A46" s="53"/>
      <c r="B46" s="77" t="s">
        <v>3</v>
      </c>
      <c r="C46" s="55" t="s">
        <v>4</v>
      </c>
      <c r="D46" s="84" t="s">
        <v>5</v>
      </c>
      <c r="E46" s="84" t="s">
        <v>6</v>
      </c>
      <c r="F46" s="54" t="s">
        <v>7</v>
      </c>
      <c r="G46" s="54" t="s">
        <v>8</v>
      </c>
      <c r="H46" s="55" t="s">
        <v>9</v>
      </c>
      <c r="I46" s="84" t="s">
        <v>5</v>
      </c>
      <c r="J46" s="84" t="s">
        <v>6</v>
      </c>
      <c r="K46" s="54" t="s">
        <v>7</v>
      </c>
      <c r="L46" s="86" t="s">
        <v>8</v>
      </c>
      <c r="M46" s="94"/>
    </row>
    <row r="47" spans="1:13" ht="25.5">
      <c r="A47" s="56" t="s">
        <v>58</v>
      </c>
      <c r="B47" s="78">
        <f aca="true" t="shared" si="8" ref="B47:L47">B20</f>
        <v>4209</v>
      </c>
      <c r="C47" s="57" t="str">
        <f t="shared" si="8"/>
        <v>/</v>
      </c>
      <c r="D47" s="22">
        <f t="shared" si="8"/>
        <v>1150.1799999999998</v>
      </c>
      <c r="E47" s="22">
        <f t="shared" si="8"/>
        <v>3318.14</v>
      </c>
      <c r="F47" s="20">
        <f t="shared" si="8"/>
        <v>0.2732668092183416</v>
      </c>
      <c r="G47" s="20">
        <f t="shared" si="8"/>
        <v>0.7883440247089569</v>
      </c>
      <c r="H47" s="57" t="str">
        <f t="shared" si="8"/>
        <v>/</v>
      </c>
      <c r="I47" s="22">
        <f t="shared" si="8"/>
        <v>1951.8000000000002</v>
      </c>
      <c r="J47" s="22">
        <f t="shared" si="8"/>
        <v>6771.840000000001</v>
      </c>
      <c r="K47" s="20">
        <f t="shared" si="8"/>
        <v>0.46372059871703497</v>
      </c>
      <c r="L47" s="87">
        <f t="shared" si="8"/>
        <v>1.6088952245188883</v>
      </c>
      <c r="M47" s="90"/>
    </row>
    <row r="48" spans="1:13" ht="25.5">
      <c r="A48" s="56" t="s">
        <v>55</v>
      </c>
      <c r="B48" s="78">
        <f>B40</f>
        <v>5931</v>
      </c>
      <c r="C48" s="57" t="str">
        <f aca="true" t="shared" si="9" ref="C48:H48">C40</f>
        <v>/</v>
      </c>
      <c r="D48" s="22">
        <f t="shared" si="9"/>
        <v>2196.3100000000004</v>
      </c>
      <c r="E48" s="22">
        <f t="shared" si="9"/>
        <v>11002.470000000001</v>
      </c>
      <c r="F48" s="20">
        <f t="shared" si="9"/>
        <v>0.37031023436182775</v>
      </c>
      <c r="G48" s="20">
        <f t="shared" si="9"/>
        <v>1.8550784016186141</v>
      </c>
      <c r="H48" s="57" t="str">
        <f t="shared" si="9"/>
        <v>/</v>
      </c>
      <c r="I48" s="22">
        <f>I40</f>
        <v>2733.68</v>
      </c>
      <c r="J48" s="22">
        <f>J40</f>
        <v>14699.92</v>
      </c>
      <c r="K48" s="20">
        <f>K40</f>
        <v>0.46091384252234024</v>
      </c>
      <c r="L48" s="87">
        <f>L40</f>
        <v>2.4784892935424043</v>
      </c>
      <c r="M48" s="90"/>
    </row>
    <row r="49" spans="1:13" ht="12.75">
      <c r="A49" s="56" t="s">
        <v>56</v>
      </c>
      <c r="B49" s="79">
        <v>151</v>
      </c>
      <c r="C49" s="58" t="s">
        <v>13</v>
      </c>
      <c r="D49" s="18" t="s">
        <v>13</v>
      </c>
      <c r="E49" s="18" t="s">
        <v>13</v>
      </c>
      <c r="F49" s="19" t="s">
        <v>13</v>
      </c>
      <c r="G49" s="19" t="s">
        <v>13</v>
      </c>
      <c r="H49" s="58" t="s">
        <v>13</v>
      </c>
      <c r="I49" s="18" t="s">
        <v>13</v>
      </c>
      <c r="J49" s="18" t="s">
        <v>13</v>
      </c>
      <c r="K49" s="19" t="s">
        <v>13</v>
      </c>
      <c r="L49" s="88" t="s">
        <v>13</v>
      </c>
      <c r="M49" s="90"/>
    </row>
    <row r="50" spans="1:13" ht="12.75">
      <c r="A50" s="59" t="s">
        <v>57</v>
      </c>
      <c r="B50" s="80">
        <f>B51-B47-B48-B49</f>
        <v>1119.2199999999993</v>
      </c>
      <c r="C50" s="58" t="s">
        <v>13</v>
      </c>
      <c r="D50" s="18" t="s">
        <v>13</v>
      </c>
      <c r="E50" s="18" t="s">
        <v>13</v>
      </c>
      <c r="F50" s="19" t="s">
        <v>13</v>
      </c>
      <c r="G50" s="19" t="s">
        <v>13</v>
      </c>
      <c r="H50" s="58" t="s">
        <v>13</v>
      </c>
      <c r="I50" s="18" t="s">
        <v>13</v>
      </c>
      <c r="J50" s="18" t="s">
        <v>13</v>
      </c>
      <c r="K50" s="19" t="s">
        <v>13</v>
      </c>
      <c r="L50" s="88" t="s">
        <v>13</v>
      </c>
      <c r="M50" s="91"/>
    </row>
    <row r="51" spans="1:13" ht="24.75" customHeight="1">
      <c r="A51" s="60" t="s">
        <v>12</v>
      </c>
      <c r="B51" s="81">
        <v>11410.22</v>
      </c>
      <c r="C51" s="62" t="s">
        <v>13</v>
      </c>
      <c r="D51" s="61">
        <f>SUM(D47:D50)</f>
        <v>3346.4900000000002</v>
      </c>
      <c r="E51" s="61">
        <f>SUM(E47:E50)</f>
        <v>14320.61</v>
      </c>
      <c r="F51" s="63">
        <f>D51/B51</f>
        <v>0.29328882352838076</v>
      </c>
      <c r="G51" s="63">
        <f>E51/B51</f>
        <v>1.2550687015675421</v>
      </c>
      <c r="H51" s="62" t="s">
        <v>13</v>
      </c>
      <c r="I51" s="61">
        <f>SUM(I47:I50)</f>
        <v>4685.48</v>
      </c>
      <c r="J51" s="61">
        <f>SUM(J47:J50)</f>
        <v>21471.760000000002</v>
      </c>
      <c r="K51" s="63">
        <f>I51/B51</f>
        <v>0.41063888338699867</v>
      </c>
      <c r="L51" s="89">
        <f>J51/B51</f>
        <v>1.881800701476396</v>
      </c>
      <c r="M51" s="91"/>
    </row>
    <row r="52" spans="4:13" ht="12.75">
      <c r="D52" s="83"/>
      <c r="E52" s="83"/>
      <c r="F52" s="8"/>
      <c r="G52" s="8"/>
      <c r="H52" s="9"/>
      <c r="I52" s="83"/>
      <c r="J52" s="83"/>
      <c r="K52" s="8"/>
      <c r="L52" s="8"/>
      <c r="M52" s="8"/>
    </row>
    <row r="53" spans="4:13" ht="12.75">
      <c r="D53" s="83"/>
      <c r="E53" s="83"/>
      <c r="F53" s="8"/>
      <c r="G53" s="8"/>
      <c r="H53" s="9"/>
      <c r="I53" s="83"/>
      <c r="J53" s="83"/>
      <c r="K53" s="8"/>
      <c r="L53" s="8"/>
      <c r="M53" s="8"/>
    </row>
  </sheetData>
  <sheetProtection selectLockedCells="1" selectUnlockedCells="1"/>
  <mergeCells count="12">
    <mergeCell ref="A1:B2"/>
    <mergeCell ref="C1:M1"/>
    <mergeCell ref="A45:B45"/>
    <mergeCell ref="C45:G45"/>
    <mergeCell ref="C2:G2"/>
    <mergeCell ref="H2:M2"/>
    <mergeCell ref="H45:L45"/>
    <mergeCell ref="A44:L44"/>
    <mergeCell ref="A24:B25"/>
    <mergeCell ref="C24:M24"/>
    <mergeCell ref="C25:G25"/>
    <mergeCell ref="H25:M25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2015-12-21T09:56:54Z</cp:lastPrinted>
  <dcterms:created xsi:type="dcterms:W3CDTF">2015-07-31T11:57:19Z</dcterms:created>
  <dcterms:modified xsi:type="dcterms:W3CDTF">2016-06-14T10:22:09Z</dcterms:modified>
  <cp:category/>
  <cp:version/>
  <cp:contentType/>
  <cp:contentStatus/>
</cp:coreProperties>
</file>