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BLOK 23" sheetId="1" r:id="rId1"/>
  </sheets>
  <definedNames>
    <definedName name="_xlnm.Print_Area" localSheetId="0">'BLOK 23'!$A$1:$M$94</definedName>
  </definedNames>
  <calcPr fullCalcOnLoad="1"/>
</workbook>
</file>

<file path=xl/sharedStrings.xml><?xml version="1.0" encoding="utf-8"?>
<sst xmlns="http://schemas.openxmlformats.org/spreadsheetml/2006/main" count="287" uniqueCount="90">
  <si>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</si>
  <si>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</si>
  <si>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</si>
  <si>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</si>
  <si>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</si>
  <si>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</si>
  <si>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</si>
  <si>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</si>
  <si>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</si>
  <si>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</si>
  <si>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</si>
  <si>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</si>
  <si>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</si>
  <si>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</si>
  <si>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</si>
  <si>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UP1</t>
  </si>
  <si>
    <t>UP3</t>
  </si>
  <si>
    <t>UP4</t>
  </si>
  <si>
    <t>UP32</t>
  </si>
  <si>
    <t>UP11</t>
  </si>
  <si>
    <t>UP12</t>
  </si>
  <si>
    <t>UP13</t>
  </si>
  <si>
    <t>UP14</t>
  </si>
  <si>
    <t>UP15</t>
  </si>
  <si>
    <t>UP17</t>
  </si>
  <si>
    <t>UP18</t>
  </si>
  <si>
    <t>UP20</t>
  </si>
  <si>
    <t>UP21</t>
  </si>
  <si>
    <t>UP22</t>
  </si>
  <si>
    <t>UP24</t>
  </si>
  <si>
    <t>UP25</t>
  </si>
  <si>
    <t>UP26</t>
  </si>
  <si>
    <t>UP30</t>
  </si>
  <si>
    <t>UP5</t>
  </si>
  <si>
    <t>UP7</t>
  </si>
  <si>
    <t>UP8</t>
  </si>
  <si>
    <t>UP10</t>
  </si>
  <si>
    <t>SS2</t>
  </si>
  <si>
    <t>UP27</t>
  </si>
  <si>
    <t>UP28</t>
  </si>
  <si>
    <t>UP29</t>
  </si>
  <si>
    <t>UP16</t>
  </si>
  <si>
    <t>UP9</t>
  </si>
  <si>
    <t>IOE</t>
  </si>
  <si>
    <t xml:space="preserve">POVRŠINE KOMUNALNE INFRASTRUKTURE                                                                                             </t>
  </si>
  <si>
    <t>Su+P+2</t>
  </si>
  <si>
    <t>P</t>
  </si>
  <si>
    <t>UP19</t>
  </si>
  <si>
    <t>UP33</t>
  </si>
  <si>
    <t>UP35</t>
  </si>
  <si>
    <t>UP36</t>
  </si>
  <si>
    <t>UP37</t>
  </si>
  <si>
    <t>UP39</t>
  </si>
  <si>
    <t>UP41</t>
  </si>
  <si>
    <t>G+P+2+Pk</t>
  </si>
  <si>
    <t>Su+P+2+Pk</t>
  </si>
  <si>
    <t>G+P+2</t>
  </si>
  <si>
    <t>UP40</t>
  </si>
  <si>
    <t>UKUPNO - BLOK 23</t>
  </si>
  <si>
    <t xml:space="preserve">POVRŠINE ZA STANOVANJE MALE GUSTINE                                                                                                  </t>
  </si>
  <si>
    <t>SMG2</t>
  </si>
  <si>
    <t>UP31</t>
  </si>
  <si>
    <t>Su+P+1,P+2</t>
  </si>
  <si>
    <t>Su+P+1, Su+P+2</t>
  </si>
  <si>
    <t>Saobraćajne površine</t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</si>
  <si>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</si>
  <si>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</si>
  <si>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SMG2</t>
    </r>
    <r>
      <rPr>
        <sz val="10"/>
        <rFont val="Arial"/>
        <family val="2"/>
      </rPr>
      <t xml:space="preserve">-Površine za stanovanje male gustine </t>
    </r>
  </si>
  <si>
    <r>
      <rPr>
        <b/>
        <sz val="10"/>
        <rFont val="Arial"/>
        <family val="2"/>
      </rPr>
      <t>ŠZ</t>
    </r>
    <r>
      <rPr>
        <sz val="10"/>
        <rFont val="Arial"/>
        <family val="2"/>
      </rPr>
      <t>-Zaštitne šume</t>
    </r>
  </si>
  <si>
    <t>P+2</t>
  </si>
  <si>
    <t>T1</t>
  </si>
  <si>
    <t xml:space="preserve">POVRŠINE ZA TURIZAM                                                                                                  </t>
  </si>
  <si>
    <t>G+P+4+Pk</t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</si>
  <si>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</si>
  <si>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t>UP42</t>
  </si>
  <si>
    <t>UP43</t>
  </si>
  <si>
    <t>UP44</t>
  </si>
  <si>
    <t>UP45</t>
  </si>
  <si>
    <t>UP38</t>
  </si>
  <si>
    <t>dvojni objekat sa objektom na UP44</t>
  </si>
  <si>
    <t>dvojni objekat sa objektom na UP7</t>
  </si>
  <si>
    <t>prema izdatim UTU</t>
  </si>
  <si>
    <t>UP34</t>
  </si>
  <si>
    <t>izgradnja novog objekta</t>
  </si>
  <si>
    <r>
      <rPr>
        <b/>
        <sz val="10"/>
        <rFont val="Arial"/>
        <family val="2"/>
      </rPr>
      <t>PD</t>
    </r>
    <r>
      <rPr>
        <sz val="10"/>
        <rFont val="Arial"/>
        <family val="2"/>
      </rPr>
      <t>-Drugo poljoprivredno zemljište</t>
    </r>
  </si>
  <si>
    <t>IOH</t>
  </si>
  <si>
    <t>zadržano iz važećeg plana</t>
  </si>
  <si>
    <r>
      <rPr>
        <b/>
        <sz val="10"/>
        <rFont val="Arial"/>
        <family val="2"/>
      </rPr>
      <t>IOH</t>
    </r>
    <r>
      <rPr>
        <sz val="10"/>
        <rFont val="Arial"/>
        <family val="2"/>
      </rPr>
      <t>-Površine komunalne infrastrukture</t>
    </r>
  </si>
  <si>
    <t>Gradnja moguća ukoliko se UP pripoji nekoj od susednih UP.</t>
  </si>
  <si>
    <t>završetak objekta u skladu sa važećim planom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</si>
</sst>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right" vertical="center"/>
    </xf>
    <xf numFmtId="172" fontId="0" fillId="33" borderId="20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13" fontId="0" fillId="33" borderId="1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right" vertical="center"/>
    </xf>
    <xf numFmtId="0" fontId="41" fillId="0" borderId="27" xfId="0" applyFon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2" fontId="0" fillId="33" borderId="13" xfId="0" applyNumberFormat="1" applyFon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left" vertical="center"/>
    </xf>
    <xf numFmtId="172" fontId="0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 vertical="center"/>
    </xf>
    <xf numFmtId="13" fontId="0" fillId="33" borderId="30" xfId="0" applyNumberFormat="1" applyFont="1" applyFill="1" applyBorder="1" applyAlignment="1">
      <alignment horizontal="center" vertical="center" wrapText="1"/>
    </xf>
    <xf numFmtId="2" fontId="0" fillId="33" borderId="31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2" fontId="0" fillId="33" borderId="3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33" borderId="33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right" vertical="center" wrapText="1"/>
    </xf>
    <xf numFmtId="1" fontId="0" fillId="0" borderId="35" xfId="0" applyNumberFormat="1" applyFont="1" applyFill="1" applyBorder="1" applyAlignment="1">
      <alignment horizontal="right" vertical="center" wrapText="1"/>
    </xf>
    <xf numFmtId="1" fontId="0" fillId="0" borderId="36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33" borderId="31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right" vertical="center" wrapText="1"/>
    </xf>
    <xf numFmtId="1" fontId="0" fillId="0" borderId="29" xfId="0" applyNumberFormat="1" applyFont="1" applyFill="1" applyBorder="1" applyAlignment="1">
      <alignment horizontal="right" vertical="center"/>
    </xf>
    <xf numFmtId="1" fontId="0" fillId="0" borderId="25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wrapText="1"/>
    </xf>
    <xf numFmtId="1" fontId="0" fillId="33" borderId="13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29" xfId="0" applyNumberFormat="1" applyFont="1" applyFill="1" applyBorder="1" applyAlignment="1">
      <alignment horizontal="right" vertical="center"/>
    </xf>
    <xf numFmtId="172" fontId="0" fillId="33" borderId="37" xfId="0" applyNumberFormat="1" applyFont="1" applyFill="1" applyBorder="1" applyAlignment="1">
      <alignment horizontal="center" vertical="center"/>
    </xf>
    <xf numFmtId="172" fontId="0" fillId="33" borderId="38" xfId="0" applyNumberFormat="1" applyFont="1" applyFill="1" applyBorder="1" applyAlignment="1">
      <alignment horizontal="right" vertical="center"/>
    </xf>
    <xf numFmtId="172" fontId="0" fillId="33" borderId="39" xfId="0" applyNumberFormat="1" applyFont="1" applyFill="1" applyBorder="1" applyAlignment="1">
      <alignment horizontal="right" vertical="center"/>
    </xf>
    <xf numFmtId="2" fontId="0" fillId="33" borderId="40" xfId="0" applyNumberFormat="1" applyFont="1" applyFill="1" applyBorder="1" applyAlignment="1">
      <alignment horizontal="right" vertical="center"/>
    </xf>
    <xf numFmtId="2" fontId="0" fillId="33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/>
    </xf>
    <xf numFmtId="2" fontId="0" fillId="33" borderId="28" xfId="0" applyNumberFormat="1" applyFont="1" applyFill="1" applyBorder="1" applyAlignment="1">
      <alignment horizontal="right" vertical="center"/>
    </xf>
    <xf numFmtId="2" fontId="0" fillId="0" borderId="41" xfId="0" applyNumberFormat="1" applyFont="1" applyFill="1" applyBorder="1" applyAlignment="1">
      <alignment horizontal="right" vertical="center" wrapText="1"/>
    </xf>
    <xf numFmtId="2" fontId="0" fillId="0" borderId="41" xfId="0" applyNumberFormat="1" applyFont="1" applyFill="1" applyBorder="1" applyAlignment="1">
      <alignment horizontal="right" vertical="center"/>
    </xf>
    <xf numFmtId="13" fontId="2" fillId="0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 vertical="center" wrapText="1"/>
    </xf>
    <xf numFmtId="172" fontId="0" fillId="33" borderId="16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33" borderId="32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right" wrapText="1"/>
    </xf>
    <xf numFmtId="172" fontId="0" fillId="33" borderId="42" xfId="0" applyNumberFormat="1" applyFont="1" applyFill="1" applyBorder="1" applyAlignment="1">
      <alignment horizontal="center" vertical="center" wrapText="1"/>
    </xf>
    <xf numFmtId="172" fontId="0" fillId="33" borderId="4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wrapText="1"/>
    </xf>
    <xf numFmtId="2" fontId="0" fillId="0" borderId="36" xfId="0" applyNumberFormat="1" applyFont="1" applyFill="1" applyBorder="1" applyAlignment="1">
      <alignment horizontal="right" vertical="center"/>
    </xf>
    <xf numFmtId="2" fontId="0" fillId="0" borderId="28" xfId="0" applyNumberFormat="1" applyFont="1" applyBorder="1" applyAlignment="1">
      <alignment horizontal="right" wrapText="1"/>
    </xf>
    <xf numFmtId="2" fontId="0" fillId="33" borderId="44" xfId="0" applyNumberFormat="1" applyFont="1" applyFill="1" applyBorder="1" applyAlignment="1">
      <alignment horizontal="right" vertical="center"/>
    </xf>
    <xf numFmtId="2" fontId="0" fillId="33" borderId="45" xfId="0" applyNumberFormat="1" applyFont="1" applyFill="1" applyBorder="1" applyAlignment="1">
      <alignment horizontal="right" vertical="center"/>
    </xf>
    <xf numFmtId="172" fontId="0" fillId="33" borderId="46" xfId="0" applyNumberFormat="1" applyFont="1" applyFill="1" applyBorder="1" applyAlignment="1">
      <alignment horizontal="center" vertical="center"/>
    </xf>
    <xf numFmtId="2" fontId="0" fillId="33" borderId="38" xfId="0" applyNumberFormat="1" applyFont="1" applyFill="1" applyBorder="1" applyAlignment="1">
      <alignment horizontal="right" vertical="center"/>
    </xf>
    <xf numFmtId="2" fontId="0" fillId="33" borderId="47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0" fontId="0" fillId="0" borderId="51" xfId="0" applyFill="1" applyBorder="1" applyAlignment="1">
      <alignment horizontal="center" vertical="center"/>
    </xf>
    <xf numFmtId="172" fontId="0" fillId="0" borderId="52" xfId="0" applyNumberFormat="1" applyFill="1" applyBorder="1" applyAlignment="1">
      <alignment horizontal="right" vertical="center"/>
    </xf>
    <xf numFmtId="2" fontId="0" fillId="0" borderId="52" xfId="0" applyNumberFormat="1" applyFill="1" applyBorder="1" applyAlignment="1">
      <alignment horizontal="right" vertical="center"/>
    </xf>
    <xf numFmtId="2" fontId="0" fillId="0" borderId="53" xfId="0" applyNumberForma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3" fontId="2" fillId="0" borderId="28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00"/>
  <sheetViews>
    <sheetView tabSelected="1" view="pageLayout" zoomScaleSheetLayoutView="115" workbookViewId="0" topLeftCell="A91">
      <selection activeCell="I103" sqref="I102:I103"/>
    </sheetView>
  </sheetViews>
  <sheetFormatPr defaultColWidth="9.140625" defaultRowHeight="12.75"/>
  <cols>
    <col min="1" max="1" width="25.7109375" style="1" customWidth="1"/>
    <col min="2" max="2" width="9.7109375" style="69" customWidth="1"/>
    <col min="3" max="3" width="12.28125" style="3" customWidth="1"/>
    <col min="4" max="5" width="8.7109375" style="96" customWidth="1"/>
    <col min="6" max="7" width="4.7109375" style="2" customWidth="1"/>
    <col min="8" max="8" width="12.28125" style="3" customWidth="1"/>
    <col min="9" max="10" width="8.7109375" style="96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44" t="s">
        <v>60</v>
      </c>
      <c r="B1" s="145"/>
      <c r="C1" s="138" t="s">
        <v>59</v>
      </c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48"/>
      <c r="B2" s="149"/>
      <c r="C2" s="143" t="s">
        <v>0</v>
      </c>
      <c r="D2" s="143"/>
      <c r="E2" s="143"/>
      <c r="F2" s="143"/>
      <c r="G2" s="143"/>
      <c r="H2" s="133" t="s">
        <v>1</v>
      </c>
      <c r="I2" s="133"/>
      <c r="J2" s="133"/>
      <c r="K2" s="133"/>
      <c r="L2" s="133"/>
      <c r="M2" s="133"/>
    </row>
    <row r="3" spans="1:14" ht="39" thickBot="1">
      <c r="A3" s="15" t="s">
        <v>2</v>
      </c>
      <c r="B3" s="64" t="s">
        <v>3</v>
      </c>
      <c r="C3" s="17" t="s">
        <v>4</v>
      </c>
      <c r="D3" s="95" t="s">
        <v>5</v>
      </c>
      <c r="E3" s="95" t="s">
        <v>6</v>
      </c>
      <c r="F3" s="18" t="s">
        <v>7</v>
      </c>
      <c r="G3" s="16" t="s">
        <v>8</v>
      </c>
      <c r="H3" s="17" t="s">
        <v>9</v>
      </c>
      <c r="I3" s="101" t="s">
        <v>5</v>
      </c>
      <c r="J3" s="95" t="s">
        <v>10</v>
      </c>
      <c r="K3" s="18" t="s">
        <v>7</v>
      </c>
      <c r="L3" s="19" t="s">
        <v>8</v>
      </c>
      <c r="M3" s="19" t="s">
        <v>11</v>
      </c>
      <c r="N3" s="5"/>
    </row>
    <row r="4" spans="1:13" ht="12.75">
      <c r="A4" s="26" t="s">
        <v>15</v>
      </c>
      <c r="B4" s="65">
        <v>701</v>
      </c>
      <c r="C4" s="27"/>
      <c r="D4" s="28"/>
      <c r="E4" s="28"/>
      <c r="F4" s="29"/>
      <c r="G4" s="30"/>
      <c r="H4" s="26" t="s">
        <v>56</v>
      </c>
      <c r="I4" s="111">
        <v>379</v>
      </c>
      <c r="J4" s="111">
        <f>I4*3</f>
        <v>1137</v>
      </c>
      <c r="K4" s="112">
        <f>I4/B4</f>
        <v>0.5406562054208274</v>
      </c>
      <c r="L4" s="113">
        <f>J4/B4</f>
        <v>1.6219686162624822</v>
      </c>
      <c r="M4" s="114" t="s">
        <v>86</v>
      </c>
    </row>
    <row r="5" spans="1:13" ht="12.75">
      <c r="A5" s="31" t="s">
        <v>17</v>
      </c>
      <c r="B5" s="66">
        <v>863</v>
      </c>
      <c r="C5" s="32"/>
      <c r="D5" s="33"/>
      <c r="E5" s="33"/>
      <c r="F5" s="34"/>
      <c r="G5" s="35"/>
      <c r="H5" s="31" t="s">
        <v>54</v>
      </c>
      <c r="I5" s="115">
        <v>287</v>
      </c>
      <c r="J5" s="115">
        <v>1146</v>
      </c>
      <c r="K5" s="116">
        <f aca="true" t="shared" si="0" ref="K5:K29">I5/B5</f>
        <v>0.3325608342989571</v>
      </c>
      <c r="L5" s="117">
        <f aca="true" t="shared" si="1" ref="L5:L29">J5/B5</f>
        <v>1.3279258400926999</v>
      </c>
      <c r="M5" s="118" t="s">
        <v>86</v>
      </c>
    </row>
    <row r="6" spans="1:13" ht="12.75">
      <c r="A6" s="31" t="s">
        <v>33</v>
      </c>
      <c r="B6" s="66">
        <v>726</v>
      </c>
      <c r="C6" s="32"/>
      <c r="D6" s="33"/>
      <c r="E6" s="33"/>
      <c r="F6" s="34"/>
      <c r="G6" s="35"/>
      <c r="H6" s="120" t="s">
        <v>56</v>
      </c>
      <c r="I6" s="115">
        <v>218</v>
      </c>
      <c r="J6" s="115">
        <v>726</v>
      </c>
      <c r="K6" s="116">
        <f t="shared" si="0"/>
        <v>0.3002754820936639</v>
      </c>
      <c r="L6" s="117">
        <f t="shared" si="1"/>
        <v>1</v>
      </c>
      <c r="M6" s="118" t="s">
        <v>83</v>
      </c>
    </row>
    <row r="7" spans="1:13" ht="22.5">
      <c r="A7" s="31" t="s">
        <v>34</v>
      </c>
      <c r="B7" s="66">
        <v>254</v>
      </c>
      <c r="C7" s="32"/>
      <c r="D7" s="33"/>
      <c r="E7" s="33"/>
      <c r="F7" s="34"/>
      <c r="G7" s="35"/>
      <c r="H7" s="31" t="s">
        <v>56</v>
      </c>
      <c r="I7" s="115">
        <f>K7*B7</f>
        <v>101.60000000000001</v>
      </c>
      <c r="J7" s="115">
        <f>L7*B7</f>
        <v>355.59999999999997</v>
      </c>
      <c r="K7" s="116">
        <v>0.4</v>
      </c>
      <c r="L7" s="117">
        <v>1.4</v>
      </c>
      <c r="M7" s="119" t="s">
        <v>79</v>
      </c>
    </row>
    <row r="8" spans="1:13" ht="25.5">
      <c r="A8" s="31" t="s">
        <v>35</v>
      </c>
      <c r="B8" s="66">
        <v>894</v>
      </c>
      <c r="C8" s="32"/>
      <c r="D8" s="33"/>
      <c r="E8" s="33"/>
      <c r="F8" s="34"/>
      <c r="G8" s="35"/>
      <c r="H8" s="120" t="s">
        <v>63</v>
      </c>
      <c r="I8" s="115">
        <v>470</v>
      </c>
      <c r="J8" s="115">
        <v>1221</v>
      </c>
      <c r="K8" s="116">
        <f t="shared" si="0"/>
        <v>0.5257270693512305</v>
      </c>
      <c r="L8" s="117">
        <f t="shared" si="1"/>
        <v>1.3657718120805369</v>
      </c>
      <c r="M8" s="118" t="s">
        <v>86</v>
      </c>
    </row>
    <row r="9" spans="1:13" ht="12.75">
      <c r="A9" s="31" t="s">
        <v>42</v>
      </c>
      <c r="B9" s="66">
        <v>560</v>
      </c>
      <c r="C9" s="32"/>
      <c r="D9" s="33"/>
      <c r="E9" s="33"/>
      <c r="F9" s="34"/>
      <c r="G9" s="35"/>
      <c r="H9" s="31" t="s">
        <v>62</v>
      </c>
      <c r="I9" s="115">
        <v>605</v>
      </c>
      <c r="J9" s="115">
        <v>1426</v>
      </c>
      <c r="K9" s="116">
        <f t="shared" si="0"/>
        <v>1.0803571428571428</v>
      </c>
      <c r="L9" s="117">
        <f t="shared" si="1"/>
        <v>2.5464285714285713</v>
      </c>
      <c r="M9" s="118" t="s">
        <v>86</v>
      </c>
    </row>
    <row r="10" spans="1:13" ht="12.75">
      <c r="A10" s="31" t="s">
        <v>21</v>
      </c>
      <c r="B10" s="66">
        <v>1666</v>
      </c>
      <c r="C10" s="32"/>
      <c r="D10" s="33"/>
      <c r="E10" s="33"/>
      <c r="F10" s="34"/>
      <c r="G10" s="35"/>
      <c r="H10" s="31" t="s">
        <v>56</v>
      </c>
      <c r="I10" s="115">
        <v>409</v>
      </c>
      <c r="J10" s="115">
        <f>I10*3</f>
        <v>1227</v>
      </c>
      <c r="K10" s="116">
        <f t="shared" si="0"/>
        <v>0.2454981992797119</v>
      </c>
      <c r="L10" s="117">
        <f t="shared" si="1"/>
        <v>0.7364945978391356</v>
      </c>
      <c r="M10" s="118" t="s">
        <v>86</v>
      </c>
    </row>
    <row r="11" spans="1:13" ht="12.75">
      <c r="A11" s="31" t="s">
        <v>22</v>
      </c>
      <c r="B11" s="66">
        <v>1023</v>
      </c>
      <c r="C11" s="32"/>
      <c r="D11" s="33"/>
      <c r="E11" s="33"/>
      <c r="F11" s="34"/>
      <c r="G11" s="35"/>
      <c r="H11" s="31" t="s">
        <v>56</v>
      </c>
      <c r="I11" s="115">
        <v>257</v>
      </c>
      <c r="J11" s="115">
        <f>I11*3</f>
        <v>771</v>
      </c>
      <c r="K11" s="116">
        <f t="shared" si="0"/>
        <v>0.2512218963831867</v>
      </c>
      <c r="L11" s="117">
        <f t="shared" si="1"/>
        <v>0.7536656891495601</v>
      </c>
      <c r="M11" s="118" t="s">
        <v>86</v>
      </c>
    </row>
    <row r="12" spans="1:13" ht="12.75">
      <c r="A12" s="31" t="s">
        <v>23</v>
      </c>
      <c r="B12" s="66">
        <v>862</v>
      </c>
      <c r="C12" s="32"/>
      <c r="D12" s="33"/>
      <c r="E12" s="33"/>
      <c r="F12" s="34"/>
      <c r="G12" s="35"/>
      <c r="H12" s="31" t="s">
        <v>56</v>
      </c>
      <c r="I12" s="115">
        <v>210</v>
      </c>
      <c r="J12" s="115">
        <f>I12*3</f>
        <v>630</v>
      </c>
      <c r="K12" s="116">
        <f t="shared" si="0"/>
        <v>0.24361948955916474</v>
      </c>
      <c r="L12" s="117">
        <f t="shared" si="1"/>
        <v>0.7308584686774942</v>
      </c>
      <c r="M12" s="118" t="s">
        <v>86</v>
      </c>
    </row>
    <row r="13" spans="1:13" ht="27.75" customHeight="1">
      <c r="A13" s="31" t="s">
        <v>41</v>
      </c>
      <c r="B13" s="66">
        <v>1611</v>
      </c>
      <c r="C13" s="32"/>
      <c r="D13" s="33"/>
      <c r="E13" s="33"/>
      <c r="F13" s="34"/>
      <c r="G13" s="35"/>
      <c r="H13" s="120" t="s">
        <v>63</v>
      </c>
      <c r="I13" s="115">
        <v>454</v>
      </c>
      <c r="J13" s="115">
        <v>1140</v>
      </c>
      <c r="K13" s="116">
        <f t="shared" si="0"/>
        <v>0.281812538795779</v>
      </c>
      <c r="L13" s="117">
        <f t="shared" si="1"/>
        <v>0.707635009310987</v>
      </c>
      <c r="M13" s="118" t="s">
        <v>86</v>
      </c>
    </row>
    <row r="14" spans="1:13" ht="12.75">
      <c r="A14" s="31" t="s">
        <v>24</v>
      </c>
      <c r="B14" s="66">
        <v>2068</v>
      </c>
      <c r="C14" s="32"/>
      <c r="D14" s="33"/>
      <c r="E14" s="33"/>
      <c r="F14" s="34"/>
      <c r="G14" s="35"/>
      <c r="H14" s="31" t="s">
        <v>62</v>
      </c>
      <c r="I14" s="115">
        <v>676</v>
      </c>
      <c r="J14" s="115">
        <v>1627</v>
      </c>
      <c r="K14" s="116">
        <f t="shared" si="0"/>
        <v>0.32688588007736946</v>
      </c>
      <c r="L14" s="117">
        <f t="shared" si="1"/>
        <v>0.7867504835589942</v>
      </c>
      <c r="M14" s="118" t="s">
        <v>86</v>
      </c>
    </row>
    <row r="15" spans="1:13" ht="12.75">
      <c r="A15" s="31" t="s">
        <v>25</v>
      </c>
      <c r="B15" s="66">
        <v>2097</v>
      </c>
      <c r="C15" s="32"/>
      <c r="D15" s="33"/>
      <c r="E15" s="33"/>
      <c r="F15" s="34"/>
      <c r="G15" s="35"/>
      <c r="H15" s="31" t="s">
        <v>62</v>
      </c>
      <c r="I15" s="115">
        <v>488</v>
      </c>
      <c r="J15" s="115">
        <v>1298</v>
      </c>
      <c r="K15" s="116">
        <f t="shared" si="0"/>
        <v>0.23271340009537433</v>
      </c>
      <c r="L15" s="117">
        <f t="shared" si="1"/>
        <v>0.6189794945159752</v>
      </c>
      <c r="M15" s="118" t="s">
        <v>86</v>
      </c>
    </row>
    <row r="16" spans="1:13" ht="12.75">
      <c r="A16" s="31" t="s">
        <v>47</v>
      </c>
      <c r="B16" s="66">
        <v>1132</v>
      </c>
      <c r="C16" s="32"/>
      <c r="D16" s="33"/>
      <c r="E16" s="33"/>
      <c r="F16" s="34"/>
      <c r="G16" s="35"/>
      <c r="H16" s="31" t="s">
        <v>62</v>
      </c>
      <c r="I16" s="115">
        <v>350</v>
      </c>
      <c r="J16" s="115">
        <v>947</v>
      </c>
      <c r="K16" s="116">
        <f t="shared" si="0"/>
        <v>0.30918727915194344</v>
      </c>
      <c r="L16" s="117">
        <f t="shared" si="1"/>
        <v>0.8365724381625441</v>
      </c>
      <c r="M16" s="118" t="s">
        <v>86</v>
      </c>
    </row>
    <row r="17" spans="1:13" ht="12.75">
      <c r="A17" s="31" t="s">
        <v>26</v>
      </c>
      <c r="B17" s="66">
        <v>999</v>
      </c>
      <c r="C17" s="32"/>
      <c r="D17" s="33"/>
      <c r="E17" s="33"/>
      <c r="F17" s="34"/>
      <c r="G17" s="35"/>
      <c r="H17" s="31" t="s">
        <v>56</v>
      </c>
      <c r="I17" s="115">
        <v>323</v>
      </c>
      <c r="J17" s="115">
        <f>I17*3</f>
        <v>969</v>
      </c>
      <c r="K17" s="116">
        <f t="shared" si="0"/>
        <v>0.3233233233233233</v>
      </c>
      <c r="L17" s="117">
        <f t="shared" si="1"/>
        <v>0.96996996996997</v>
      </c>
      <c r="M17" s="118" t="s">
        <v>86</v>
      </c>
    </row>
    <row r="18" spans="1:13" ht="12.75">
      <c r="A18" s="31" t="s">
        <v>27</v>
      </c>
      <c r="B18" s="66">
        <v>587</v>
      </c>
      <c r="C18" s="32"/>
      <c r="D18" s="33"/>
      <c r="E18" s="33"/>
      <c r="F18" s="34"/>
      <c r="G18" s="35"/>
      <c r="H18" s="31" t="s">
        <v>54</v>
      </c>
      <c r="I18" s="115">
        <f>K18*B18</f>
        <v>234.8</v>
      </c>
      <c r="J18" s="115">
        <f>L18*B18</f>
        <v>821.8</v>
      </c>
      <c r="K18" s="116">
        <v>0.4</v>
      </c>
      <c r="L18" s="117">
        <v>1.4</v>
      </c>
      <c r="M18" s="118" t="s">
        <v>83</v>
      </c>
    </row>
    <row r="19" spans="1:13" ht="12.75">
      <c r="A19" s="31" t="s">
        <v>28</v>
      </c>
      <c r="B19" s="66">
        <v>735</v>
      </c>
      <c r="C19" s="32"/>
      <c r="D19" s="33"/>
      <c r="E19" s="33"/>
      <c r="F19" s="34"/>
      <c r="G19" s="35"/>
      <c r="H19" s="31" t="s">
        <v>45</v>
      </c>
      <c r="I19" s="115">
        <v>221</v>
      </c>
      <c r="J19" s="115">
        <v>735</v>
      </c>
      <c r="K19" s="116">
        <f t="shared" si="0"/>
        <v>0.3006802721088435</v>
      </c>
      <c r="L19" s="117">
        <f t="shared" si="1"/>
        <v>1</v>
      </c>
      <c r="M19" s="118" t="s">
        <v>83</v>
      </c>
    </row>
    <row r="20" spans="1:13" ht="22.5">
      <c r="A20" s="31" t="s">
        <v>29</v>
      </c>
      <c r="B20" s="66">
        <v>454</v>
      </c>
      <c r="C20" s="36" t="s">
        <v>69</v>
      </c>
      <c r="D20" s="33"/>
      <c r="E20" s="33"/>
      <c r="F20" s="34"/>
      <c r="G20" s="35"/>
      <c r="H20" s="120" t="s">
        <v>69</v>
      </c>
      <c r="I20" s="115">
        <f>K20*B20</f>
        <v>181.60000000000002</v>
      </c>
      <c r="J20" s="115">
        <f>L20*B20</f>
        <v>635.5999999999999</v>
      </c>
      <c r="K20" s="116">
        <v>0.4</v>
      </c>
      <c r="L20" s="117">
        <v>1.4</v>
      </c>
      <c r="M20" s="119" t="s">
        <v>89</v>
      </c>
    </row>
    <row r="21" spans="1:13" ht="12.75">
      <c r="A21" s="31" t="s">
        <v>30</v>
      </c>
      <c r="B21" s="66">
        <v>791</v>
      </c>
      <c r="C21" s="32"/>
      <c r="D21" s="33"/>
      <c r="E21" s="33"/>
      <c r="F21" s="34"/>
      <c r="G21" s="35"/>
      <c r="H21" s="120" t="s">
        <v>45</v>
      </c>
      <c r="I21" s="115">
        <v>470</v>
      </c>
      <c r="J21" s="115">
        <v>1691</v>
      </c>
      <c r="K21" s="116">
        <f t="shared" si="0"/>
        <v>0.5941845764854614</v>
      </c>
      <c r="L21" s="117">
        <f t="shared" si="1"/>
        <v>2.137800252844501</v>
      </c>
      <c r="M21" s="118" t="s">
        <v>86</v>
      </c>
    </row>
    <row r="22" spans="1:13" ht="12.75">
      <c r="A22" s="31" t="s">
        <v>31</v>
      </c>
      <c r="B22" s="66">
        <v>1156</v>
      </c>
      <c r="C22" s="32"/>
      <c r="D22" s="33"/>
      <c r="E22" s="33"/>
      <c r="F22" s="34"/>
      <c r="G22" s="35"/>
      <c r="H22" s="120" t="s">
        <v>45</v>
      </c>
      <c r="I22" s="115">
        <v>584</v>
      </c>
      <c r="J22" s="115">
        <v>2032</v>
      </c>
      <c r="K22" s="116">
        <f t="shared" si="0"/>
        <v>0.5051903114186851</v>
      </c>
      <c r="L22" s="117">
        <f t="shared" si="1"/>
        <v>1.7577854671280277</v>
      </c>
      <c r="M22" s="118" t="s">
        <v>86</v>
      </c>
    </row>
    <row r="23" spans="1:13" ht="12.75">
      <c r="A23" s="31" t="s">
        <v>38</v>
      </c>
      <c r="B23" s="66">
        <v>1033</v>
      </c>
      <c r="C23" s="32"/>
      <c r="D23" s="33"/>
      <c r="E23" s="33"/>
      <c r="F23" s="34"/>
      <c r="G23" s="35"/>
      <c r="H23" s="120" t="s">
        <v>45</v>
      </c>
      <c r="I23" s="115">
        <v>285</v>
      </c>
      <c r="J23" s="115">
        <v>1025</v>
      </c>
      <c r="K23" s="116">
        <f t="shared" si="0"/>
        <v>0.2758954501452081</v>
      </c>
      <c r="L23" s="117">
        <f t="shared" si="1"/>
        <v>0.9922555663117134</v>
      </c>
      <c r="M23" s="118" t="s">
        <v>86</v>
      </c>
    </row>
    <row r="24" spans="1:13" ht="12.75">
      <c r="A24" s="31" t="s">
        <v>39</v>
      </c>
      <c r="B24" s="66">
        <v>498</v>
      </c>
      <c r="C24" s="32"/>
      <c r="D24" s="33"/>
      <c r="E24" s="33"/>
      <c r="F24" s="34"/>
      <c r="G24" s="35"/>
      <c r="H24" s="31" t="s">
        <v>54</v>
      </c>
      <c r="I24" s="115">
        <v>194</v>
      </c>
      <c r="J24" s="115">
        <f>I24*4</f>
        <v>776</v>
      </c>
      <c r="K24" s="116">
        <f t="shared" si="0"/>
        <v>0.3895582329317269</v>
      </c>
      <c r="L24" s="117">
        <f t="shared" si="1"/>
        <v>1.5582329317269077</v>
      </c>
      <c r="M24" s="118" t="s">
        <v>86</v>
      </c>
    </row>
    <row r="25" spans="1:13" ht="12.75">
      <c r="A25" s="31" t="s">
        <v>40</v>
      </c>
      <c r="B25" s="66">
        <v>970</v>
      </c>
      <c r="C25" s="32"/>
      <c r="D25" s="33"/>
      <c r="E25" s="33"/>
      <c r="F25" s="34"/>
      <c r="G25" s="35"/>
      <c r="H25" s="31" t="s">
        <v>54</v>
      </c>
      <c r="I25" s="115">
        <v>287</v>
      </c>
      <c r="J25" s="115">
        <f>I25*4</f>
        <v>1148</v>
      </c>
      <c r="K25" s="116">
        <f t="shared" si="0"/>
        <v>0.2958762886597938</v>
      </c>
      <c r="L25" s="117">
        <f t="shared" si="1"/>
        <v>1.1835051546391753</v>
      </c>
      <c r="M25" s="118" t="s">
        <v>86</v>
      </c>
    </row>
    <row r="26" spans="1:13" ht="12.75">
      <c r="A26" s="31" t="s">
        <v>32</v>
      </c>
      <c r="B26" s="66">
        <v>580</v>
      </c>
      <c r="C26" s="32"/>
      <c r="D26" s="33"/>
      <c r="E26" s="33"/>
      <c r="F26" s="34"/>
      <c r="G26" s="35"/>
      <c r="H26" s="31" t="s">
        <v>56</v>
      </c>
      <c r="I26" s="115">
        <v>232</v>
      </c>
      <c r="J26" s="115">
        <f>L26*B26</f>
        <v>812</v>
      </c>
      <c r="K26" s="116">
        <f t="shared" si="0"/>
        <v>0.4</v>
      </c>
      <c r="L26" s="117">
        <v>1.4</v>
      </c>
      <c r="M26" s="118" t="s">
        <v>83</v>
      </c>
    </row>
    <row r="27" spans="1:13" ht="12.75">
      <c r="A27" s="120" t="s">
        <v>82</v>
      </c>
      <c r="B27" s="66">
        <v>564</v>
      </c>
      <c r="C27" s="32"/>
      <c r="D27" s="33"/>
      <c r="E27" s="33"/>
      <c r="F27" s="34"/>
      <c r="G27" s="35"/>
      <c r="H27" s="31" t="s">
        <v>56</v>
      </c>
      <c r="I27" s="115">
        <f>K27*B27</f>
        <v>225.60000000000002</v>
      </c>
      <c r="J27" s="115">
        <f>L27*B27</f>
        <v>789.5999999999999</v>
      </c>
      <c r="K27" s="116">
        <v>0.4</v>
      </c>
      <c r="L27" s="117">
        <v>1.4</v>
      </c>
      <c r="M27" s="118" t="s">
        <v>83</v>
      </c>
    </row>
    <row r="28" spans="1:13" ht="12.75">
      <c r="A28" s="120" t="s">
        <v>78</v>
      </c>
      <c r="B28" s="66">
        <v>890</v>
      </c>
      <c r="C28" s="32"/>
      <c r="D28" s="33"/>
      <c r="E28" s="33"/>
      <c r="F28" s="34"/>
      <c r="G28" s="35"/>
      <c r="H28" s="31" t="s">
        <v>56</v>
      </c>
      <c r="I28" s="115">
        <v>232</v>
      </c>
      <c r="J28" s="115">
        <f>L28*B28</f>
        <v>1246</v>
      </c>
      <c r="K28" s="116">
        <f>I28/B28</f>
        <v>0.2606741573033708</v>
      </c>
      <c r="L28" s="117">
        <v>1.4</v>
      </c>
      <c r="M28" s="118" t="s">
        <v>81</v>
      </c>
    </row>
    <row r="29" spans="1:13" ht="12.75">
      <c r="A29" s="31" t="s">
        <v>57</v>
      </c>
      <c r="B29" s="66">
        <v>812</v>
      </c>
      <c r="C29" s="32"/>
      <c r="D29" s="33"/>
      <c r="E29" s="33"/>
      <c r="F29" s="34"/>
      <c r="G29" s="35"/>
      <c r="H29" s="31" t="s">
        <v>56</v>
      </c>
      <c r="I29" s="115">
        <v>244</v>
      </c>
      <c r="J29" s="115">
        <v>812</v>
      </c>
      <c r="K29" s="116">
        <f t="shared" si="0"/>
        <v>0.30049261083743845</v>
      </c>
      <c r="L29" s="117">
        <f t="shared" si="1"/>
        <v>1</v>
      </c>
      <c r="M29" s="118" t="s">
        <v>83</v>
      </c>
    </row>
    <row r="30" spans="1:13" ht="12.75">
      <c r="A30" s="31" t="s">
        <v>53</v>
      </c>
      <c r="B30" s="66">
        <v>735</v>
      </c>
      <c r="C30" s="32"/>
      <c r="D30" s="33"/>
      <c r="E30" s="33"/>
      <c r="F30" s="34"/>
      <c r="G30" s="35"/>
      <c r="H30" s="31" t="s">
        <v>56</v>
      </c>
      <c r="I30" s="115">
        <f>K30*B30</f>
        <v>294</v>
      </c>
      <c r="J30" s="115">
        <f>L30*B30</f>
        <v>1029</v>
      </c>
      <c r="K30" s="116">
        <v>0.4</v>
      </c>
      <c r="L30" s="117">
        <v>1.4</v>
      </c>
      <c r="M30" s="118" t="s">
        <v>83</v>
      </c>
    </row>
    <row r="31" spans="1:13" ht="12.75">
      <c r="A31" s="120" t="s">
        <v>74</v>
      </c>
      <c r="B31" s="66">
        <v>693</v>
      </c>
      <c r="C31" s="32"/>
      <c r="D31" s="33"/>
      <c r="E31" s="33"/>
      <c r="F31" s="34"/>
      <c r="G31" s="35"/>
      <c r="H31" s="31" t="s">
        <v>56</v>
      </c>
      <c r="I31" s="115">
        <f>K31*B31</f>
        <v>277.2</v>
      </c>
      <c r="J31" s="115">
        <f>L31*B31</f>
        <v>970.1999999999999</v>
      </c>
      <c r="K31" s="116">
        <v>0.4</v>
      </c>
      <c r="L31" s="117">
        <v>1.4</v>
      </c>
      <c r="M31" s="118" t="s">
        <v>83</v>
      </c>
    </row>
    <row r="32" spans="1:13" ht="12.75">
      <c r="A32" s="120" t="s">
        <v>75</v>
      </c>
      <c r="B32" s="66">
        <v>344</v>
      </c>
      <c r="C32" s="130" t="s">
        <v>88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2"/>
    </row>
    <row r="33" spans="1:13" ht="22.5">
      <c r="A33" s="120" t="s">
        <v>76</v>
      </c>
      <c r="B33" s="66">
        <v>254</v>
      </c>
      <c r="C33" s="32"/>
      <c r="D33" s="33"/>
      <c r="E33" s="33"/>
      <c r="F33" s="34"/>
      <c r="G33" s="35"/>
      <c r="H33" s="31" t="s">
        <v>56</v>
      </c>
      <c r="I33" s="115">
        <f>K33*B33</f>
        <v>101.60000000000001</v>
      </c>
      <c r="J33" s="115">
        <f>L33*B33</f>
        <v>355.59999999999997</v>
      </c>
      <c r="K33" s="116">
        <v>0.4</v>
      </c>
      <c r="L33" s="117">
        <v>1.4</v>
      </c>
      <c r="M33" s="119" t="s">
        <v>80</v>
      </c>
    </row>
    <row r="34" spans="1:13" ht="12.75">
      <c r="A34" s="120" t="s">
        <v>77</v>
      </c>
      <c r="B34" s="66">
        <v>396</v>
      </c>
      <c r="C34" s="32"/>
      <c r="D34" s="33"/>
      <c r="E34" s="33"/>
      <c r="F34" s="34"/>
      <c r="G34" s="35"/>
      <c r="H34" s="31" t="s">
        <v>56</v>
      </c>
      <c r="I34" s="115">
        <f>K34*B34</f>
        <v>158.4</v>
      </c>
      <c r="J34" s="115">
        <f>L34*B34</f>
        <v>554.4</v>
      </c>
      <c r="K34" s="116">
        <v>0.4</v>
      </c>
      <c r="L34" s="117">
        <v>1.4</v>
      </c>
      <c r="M34" s="118" t="s">
        <v>83</v>
      </c>
    </row>
    <row r="35" spans="1:13" ht="12.75" customHeight="1" thickBot="1">
      <c r="A35" s="9"/>
      <c r="B35" s="67"/>
      <c r="C35" s="11"/>
      <c r="D35" s="10"/>
      <c r="E35" s="10"/>
      <c r="F35" s="79"/>
      <c r="G35" s="80"/>
      <c r="H35" s="9"/>
      <c r="I35" s="10"/>
      <c r="J35" s="10"/>
      <c r="K35" s="79"/>
      <c r="L35" s="80"/>
      <c r="M35" s="121"/>
    </row>
    <row r="36" spans="1:13" ht="13.5" thickBot="1">
      <c r="A36" s="20" t="s">
        <v>12</v>
      </c>
      <c r="B36" s="68">
        <f>SUM(B4:B35)</f>
        <v>26948</v>
      </c>
      <c r="C36" s="20" t="s">
        <v>13</v>
      </c>
      <c r="D36" s="21">
        <f>SUM(D4:D35)</f>
        <v>0</v>
      </c>
      <c r="E36" s="22">
        <f>SUM(E4:E35)</f>
        <v>0</v>
      </c>
      <c r="F36" s="23">
        <f>D36/B36</f>
        <v>0</v>
      </c>
      <c r="G36" s="24">
        <f>E36/B36</f>
        <v>0</v>
      </c>
      <c r="H36" s="20" t="s">
        <v>13</v>
      </c>
      <c r="I36" s="21">
        <f>SUM(I4:I35)</f>
        <v>9449.800000000003</v>
      </c>
      <c r="J36" s="22">
        <f>SUM(J4:J35)</f>
        <v>30053.8</v>
      </c>
      <c r="K36" s="23">
        <f>I36/B36</f>
        <v>0.35066795309484944</v>
      </c>
      <c r="L36" s="24">
        <f>J36/B36</f>
        <v>1.1152515956657265</v>
      </c>
      <c r="M36" s="24"/>
    </row>
    <row r="39" ht="13.5" thickBot="1"/>
    <row r="40" spans="1:13" ht="13.5" thickBot="1">
      <c r="A40" s="144" t="s">
        <v>37</v>
      </c>
      <c r="B40" s="145"/>
      <c r="C40" s="138" t="s">
        <v>14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40"/>
    </row>
    <row r="41" spans="1:13" ht="13.5" thickBot="1">
      <c r="A41" s="146"/>
      <c r="B41" s="147"/>
      <c r="C41" s="141" t="s">
        <v>0</v>
      </c>
      <c r="D41" s="141"/>
      <c r="E41" s="141"/>
      <c r="F41" s="141"/>
      <c r="G41" s="141"/>
      <c r="H41" s="142" t="s">
        <v>1</v>
      </c>
      <c r="I41" s="142"/>
      <c r="J41" s="142"/>
      <c r="K41" s="142"/>
      <c r="L41" s="142"/>
      <c r="M41" s="142"/>
    </row>
    <row r="42" spans="1:13" ht="39" thickBot="1">
      <c r="A42" s="57" t="s">
        <v>2</v>
      </c>
      <c r="B42" s="70" t="s">
        <v>3</v>
      </c>
      <c r="C42" s="59" t="s">
        <v>4</v>
      </c>
      <c r="D42" s="97" t="s">
        <v>5</v>
      </c>
      <c r="E42" s="97" t="s">
        <v>6</v>
      </c>
      <c r="F42" s="60" t="s">
        <v>7</v>
      </c>
      <c r="G42" s="58" t="s">
        <v>8</v>
      </c>
      <c r="H42" s="59" t="s">
        <v>9</v>
      </c>
      <c r="I42" s="102" t="s">
        <v>5</v>
      </c>
      <c r="J42" s="97" t="s">
        <v>10</v>
      </c>
      <c r="K42" s="60" t="s">
        <v>7</v>
      </c>
      <c r="L42" s="62" t="s">
        <v>8</v>
      </c>
      <c r="M42" s="58" t="s">
        <v>11</v>
      </c>
    </row>
    <row r="43" spans="1:13" ht="12.75">
      <c r="A43" s="26" t="s">
        <v>36</v>
      </c>
      <c r="B43" s="65">
        <v>1073</v>
      </c>
      <c r="C43" s="27"/>
      <c r="D43" s="28"/>
      <c r="E43" s="28"/>
      <c r="F43" s="29"/>
      <c r="G43" s="30"/>
      <c r="H43" s="122" t="s">
        <v>54</v>
      </c>
      <c r="I43" s="111">
        <f>K43*B43</f>
        <v>482.85</v>
      </c>
      <c r="J43" s="111">
        <f>L43*B43</f>
        <v>1931.4</v>
      </c>
      <c r="K43" s="112">
        <v>0.45</v>
      </c>
      <c r="L43" s="123">
        <v>1.8</v>
      </c>
      <c r="M43" s="114" t="s">
        <v>83</v>
      </c>
    </row>
    <row r="44" spans="1:13" ht="12.75">
      <c r="A44" s="31" t="s">
        <v>19</v>
      </c>
      <c r="B44" s="71">
        <v>297</v>
      </c>
      <c r="C44" s="42" t="s">
        <v>55</v>
      </c>
      <c r="D44" s="33">
        <v>125.61</v>
      </c>
      <c r="E44" s="33">
        <f>D44*5</f>
        <v>628.05</v>
      </c>
      <c r="F44" s="34">
        <f>D44/B44</f>
        <v>0.42292929292929293</v>
      </c>
      <c r="G44" s="35">
        <f>E44/B44</f>
        <v>2.1146464646464644</v>
      </c>
      <c r="H44" s="31" t="s">
        <v>55</v>
      </c>
      <c r="I44" s="115">
        <v>126</v>
      </c>
      <c r="J44" s="115">
        <f>I44*5</f>
        <v>630</v>
      </c>
      <c r="K44" s="116">
        <f>I44/B44</f>
        <v>0.42424242424242425</v>
      </c>
      <c r="L44" s="124">
        <f>J44/B44</f>
        <v>2.121212121212121</v>
      </c>
      <c r="M44" s="118" t="s">
        <v>86</v>
      </c>
    </row>
    <row r="45" spans="1:13" ht="12.75">
      <c r="A45" s="31" t="s">
        <v>20</v>
      </c>
      <c r="B45" s="71">
        <v>411</v>
      </c>
      <c r="C45" s="42" t="s">
        <v>55</v>
      </c>
      <c r="D45" s="33">
        <v>126.1</v>
      </c>
      <c r="E45" s="33">
        <f>D45*5</f>
        <v>630.5</v>
      </c>
      <c r="F45" s="34">
        <f>D45/B45</f>
        <v>0.3068126520681265</v>
      </c>
      <c r="G45" s="35">
        <f>E45/B45</f>
        <v>1.5340632603406326</v>
      </c>
      <c r="H45" s="31" t="s">
        <v>55</v>
      </c>
      <c r="I45" s="33">
        <v>126.1</v>
      </c>
      <c r="J45" s="115">
        <f>I45*5</f>
        <v>630.5</v>
      </c>
      <c r="K45" s="116">
        <f>I45/B45</f>
        <v>0.3068126520681265</v>
      </c>
      <c r="L45" s="124">
        <f>J45/B45</f>
        <v>1.5340632603406326</v>
      </c>
      <c r="M45" s="118" t="s">
        <v>86</v>
      </c>
    </row>
    <row r="46" spans="1:13" ht="12.75">
      <c r="A46" s="31" t="s">
        <v>61</v>
      </c>
      <c r="B46" s="66">
        <v>361</v>
      </c>
      <c r="C46" s="32"/>
      <c r="D46" s="33"/>
      <c r="E46" s="33"/>
      <c r="F46" s="34"/>
      <c r="G46" s="35"/>
      <c r="H46" s="120" t="s">
        <v>54</v>
      </c>
      <c r="I46" s="115">
        <f>K46*B46</f>
        <v>162.45000000000002</v>
      </c>
      <c r="J46" s="115">
        <f>L46*B46</f>
        <v>649.8000000000001</v>
      </c>
      <c r="K46" s="116">
        <v>0.45</v>
      </c>
      <c r="L46" s="124">
        <v>1.8</v>
      </c>
      <c r="M46" s="118" t="s">
        <v>83</v>
      </c>
    </row>
    <row r="47" spans="1:13" ht="12.75">
      <c r="A47" s="31" t="s">
        <v>18</v>
      </c>
      <c r="B47" s="71">
        <v>541</v>
      </c>
      <c r="C47" s="41" t="s">
        <v>55</v>
      </c>
      <c r="D47" s="33">
        <v>243.51</v>
      </c>
      <c r="E47" s="33">
        <f>D47*5</f>
        <v>1217.55</v>
      </c>
      <c r="F47" s="34">
        <f>D47/B47</f>
        <v>0.45011090573012935</v>
      </c>
      <c r="G47" s="35">
        <f>E47/B47</f>
        <v>2.250554528650647</v>
      </c>
      <c r="H47" s="31" t="s">
        <v>55</v>
      </c>
      <c r="I47" s="115">
        <v>244</v>
      </c>
      <c r="J47" s="115">
        <f>I47*5</f>
        <v>1220</v>
      </c>
      <c r="K47" s="116">
        <f>I47/B47</f>
        <v>0.4510166358595194</v>
      </c>
      <c r="L47" s="124">
        <f>J47/B47</f>
        <v>2.255083179297597</v>
      </c>
      <c r="M47" s="118" t="s">
        <v>86</v>
      </c>
    </row>
    <row r="48" spans="1:13" ht="12.75">
      <c r="A48" s="31" t="s">
        <v>48</v>
      </c>
      <c r="B48" s="71">
        <v>308</v>
      </c>
      <c r="C48" s="41" t="s">
        <v>55</v>
      </c>
      <c r="D48" s="33">
        <v>125.33</v>
      </c>
      <c r="E48" s="33">
        <f>D48*5</f>
        <v>626.65</v>
      </c>
      <c r="F48" s="34">
        <f>D48/B48</f>
        <v>0.4069155844155844</v>
      </c>
      <c r="G48" s="35">
        <f>E48/B48</f>
        <v>2.034577922077922</v>
      </c>
      <c r="H48" s="31" t="s">
        <v>55</v>
      </c>
      <c r="I48" s="33">
        <v>125.33</v>
      </c>
      <c r="J48" s="115">
        <f>I48*5</f>
        <v>626.65</v>
      </c>
      <c r="K48" s="116">
        <f>I48/B48</f>
        <v>0.4069155844155844</v>
      </c>
      <c r="L48" s="124">
        <f>J48/B48</f>
        <v>2.034577922077922</v>
      </c>
      <c r="M48" s="118" t="s">
        <v>86</v>
      </c>
    </row>
    <row r="49" spans="1:13" ht="12.75" customHeight="1" thickBot="1">
      <c r="A49" s="9"/>
      <c r="B49" s="72"/>
      <c r="C49" s="61"/>
      <c r="D49" s="37"/>
      <c r="E49" s="37"/>
      <c r="F49" s="38"/>
      <c r="G49" s="39"/>
      <c r="H49" s="125"/>
      <c r="I49" s="126"/>
      <c r="J49" s="126"/>
      <c r="K49" s="127"/>
      <c r="L49" s="128"/>
      <c r="M49" s="121"/>
    </row>
    <row r="50" spans="1:13" ht="13.5" thickBot="1">
      <c r="A50" s="20" t="s">
        <v>12</v>
      </c>
      <c r="B50" s="68">
        <f>SUM(B43:B49)</f>
        <v>2991</v>
      </c>
      <c r="C50" s="81" t="s">
        <v>13</v>
      </c>
      <c r="D50" s="82">
        <f>SUM(D43:D49)</f>
        <v>620.55</v>
      </c>
      <c r="E50" s="83">
        <f>SUM(E43:E49)</f>
        <v>3102.75</v>
      </c>
      <c r="F50" s="84">
        <f>D50/B50</f>
        <v>0.20747241725175525</v>
      </c>
      <c r="G50" s="106">
        <f>E50/B50</f>
        <v>1.0373620862587762</v>
      </c>
      <c r="H50" s="108" t="s">
        <v>55</v>
      </c>
      <c r="I50" s="82">
        <f>SUM(I43:I49)</f>
        <v>1266.73</v>
      </c>
      <c r="J50" s="82">
        <f>SUM(J43:J49)</f>
        <v>5688.35</v>
      </c>
      <c r="K50" s="109">
        <f>I50/B50</f>
        <v>0.42351387495820797</v>
      </c>
      <c r="L50" s="110">
        <f>J50/B50</f>
        <v>1.9018221330658645</v>
      </c>
      <c r="M50" s="107"/>
    </row>
    <row r="51" spans="4:13" ht="12.75">
      <c r="D51" s="98"/>
      <c r="E51" s="98"/>
      <c r="F51" s="7"/>
      <c r="G51" s="7"/>
      <c r="H51" s="8"/>
      <c r="I51" s="98"/>
      <c r="J51" s="98"/>
      <c r="K51" s="7"/>
      <c r="L51" s="7"/>
      <c r="M51" s="7"/>
    </row>
    <row r="52" spans="4:13" ht="24" customHeight="1">
      <c r="D52" s="98"/>
      <c r="E52" s="98"/>
      <c r="F52" s="7"/>
      <c r="G52" s="7"/>
      <c r="H52" s="8"/>
      <c r="I52" s="98"/>
      <c r="J52" s="98"/>
      <c r="K52" s="7"/>
      <c r="L52" s="7"/>
      <c r="M52" s="7"/>
    </row>
    <row r="53" spans="4:13" ht="13.5" thickBot="1">
      <c r="D53" s="98"/>
      <c r="E53" s="98"/>
      <c r="F53" s="7"/>
      <c r="G53" s="7"/>
      <c r="H53" s="8"/>
      <c r="I53" s="98"/>
      <c r="J53" s="98"/>
      <c r="K53" s="7"/>
      <c r="L53" s="7"/>
      <c r="M53" s="7"/>
    </row>
    <row r="54" spans="1:13" ht="13.5" thickBot="1">
      <c r="A54" s="134" t="s">
        <v>70</v>
      </c>
      <c r="B54" s="135"/>
      <c r="C54" s="138" t="s">
        <v>71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40"/>
    </row>
    <row r="55" spans="1:13" ht="13.5" thickBot="1">
      <c r="A55" s="136"/>
      <c r="B55" s="137"/>
      <c r="C55" s="141" t="s">
        <v>0</v>
      </c>
      <c r="D55" s="141"/>
      <c r="E55" s="141"/>
      <c r="F55" s="141"/>
      <c r="G55" s="141"/>
      <c r="H55" s="142" t="s">
        <v>1</v>
      </c>
      <c r="I55" s="142"/>
      <c r="J55" s="142"/>
      <c r="K55" s="142"/>
      <c r="L55" s="142"/>
      <c r="M55" s="142"/>
    </row>
    <row r="56" spans="1:13" ht="39" thickBot="1">
      <c r="A56" s="57" t="s">
        <v>2</v>
      </c>
      <c r="B56" s="70" t="s">
        <v>3</v>
      </c>
      <c r="C56" s="59" t="s">
        <v>4</v>
      </c>
      <c r="D56" s="97" t="s">
        <v>5</v>
      </c>
      <c r="E56" s="97" t="s">
        <v>6</v>
      </c>
      <c r="F56" s="60" t="s">
        <v>7</v>
      </c>
      <c r="G56" s="58" t="s">
        <v>8</v>
      </c>
      <c r="H56" s="59" t="s">
        <v>9</v>
      </c>
      <c r="I56" s="102" t="s">
        <v>5</v>
      </c>
      <c r="J56" s="97" t="s">
        <v>10</v>
      </c>
      <c r="K56" s="60" t="s">
        <v>7</v>
      </c>
      <c r="L56" s="62" t="s">
        <v>8</v>
      </c>
      <c r="M56" s="58" t="s">
        <v>11</v>
      </c>
    </row>
    <row r="57" spans="1:13" ht="12.75">
      <c r="A57" s="26" t="s">
        <v>16</v>
      </c>
      <c r="B57" s="65">
        <v>1529</v>
      </c>
      <c r="C57" s="40"/>
      <c r="D57" s="28"/>
      <c r="E57" s="28"/>
      <c r="F57" s="29"/>
      <c r="G57" s="63"/>
      <c r="H57" s="122" t="s">
        <v>72</v>
      </c>
      <c r="I57" s="111">
        <f>B57*K57</f>
        <v>764.5</v>
      </c>
      <c r="J57" s="111">
        <f>B57*L57</f>
        <v>4587</v>
      </c>
      <c r="K57" s="112">
        <v>0.5</v>
      </c>
      <c r="L57" s="123">
        <v>3</v>
      </c>
      <c r="M57" s="114" t="s">
        <v>83</v>
      </c>
    </row>
    <row r="58" spans="1:13" ht="12.75" customHeight="1" thickBot="1">
      <c r="A58" s="9"/>
      <c r="B58" s="67"/>
      <c r="C58" s="9"/>
      <c r="D58" s="10"/>
      <c r="E58" s="10"/>
      <c r="F58" s="79"/>
      <c r="G58" s="104"/>
      <c r="H58" s="9"/>
      <c r="I58" s="10"/>
      <c r="J58" s="10"/>
      <c r="K58" s="79"/>
      <c r="L58" s="104"/>
      <c r="M58" s="121"/>
    </row>
    <row r="59" spans="1:13" ht="13.5" thickBot="1">
      <c r="A59" s="20" t="s">
        <v>12</v>
      </c>
      <c r="B59" s="68">
        <f>SUM(B57:B58)</f>
        <v>1529</v>
      </c>
      <c r="C59" s="20" t="s">
        <v>13</v>
      </c>
      <c r="D59" s="21">
        <f>SUM(D54:D58)</f>
        <v>0</v>
      </c>
      <c r="E59" s="22">
        <f>SUM(E54:E58)</f>
        <v>0</v>
      </c>
      <c r="F59" s="23">
        <f>D59/B59</f>
        <v>0</v>
      </c>
      <c r="G59" s="24">
        <f>E59/B59</f>
        <v>0</v>
      </c>
      <c r="H59" s="20" t="s">
        <v>13</v>
      </c>
      <c r="I59" s="21">
        <f>SUM(I57:I58)</f>
        <v>764.5</v>
      </c>
      <c r="J59" s="22">
        <f>SUM(J57:J58)</f>
        <v>4587</v>
      </c>
      <c r="K59" s="23">
        <f>I59/B59</f>
        <v>0.5</v>
      </c>
      <c r="L59" s="24">
        <f>J59/B59</f>
        <v>3</v>
      </c>
      <c r="M59" s="24"/>
    </row>
    <row r="60" spans="4:13" ht="12.75">
      <c r="D60" s="98"/>
      <c r="E60" s="98"/>
      <c r="F60" s="7"/>
      <c r="G60" s="7"/>
      <c r="H60" s="8"/>
      <c r="I60" s="98"/>
      <c r="J60" s="98"/>
      <c r="K60" s="7"/>
      <c r="L60" s="7"/>
      <c r="M60" s="7"/>
    </row>
    <row r="61" spans="4:14" ht="39" customHeight="1">
      <c r="D61" s="98"/>
      <c r="E61" s="98"/>
      <c r="F61" s="7"/>
      <c r="G61" s="7"/>
      <c r="H61" s="8"/>
      <c r="I61" s="98"/>
      <c r="J61" s="98"/>
      <c r="K61" s="7"/>
      <c r="L61" s="7"/>
      <c r="M61" s="7"/>
      <c r="N61" s="5"/>
    </row>
    <row r="62" spans="4:13" ht="13.5" thickBot="1">
      <c r="D62" s="98"/>
      <c r="E62" s="98"/>
      <c r="F62" s="7"/>
      <c r="G62" s="7"/>
      <c r="H62" s="8"/>
      <c r="I62" s="98"/>
      <c r="J62" s="98"/>
      <c r="K62" s="7"/>
      <c r="L62" s="7"/>
      <c r="M62" s="7"/>
    </row>
    <row r="63" spans="1:13" ht="13.5" thickBot="1">
      <c r="A63" s="144" t="s">
        <v>43</v>
      </c>
      <c r="B63" s="145"/>
      <c r="C63" s="138" t="s">
        <v>44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40"/>
    </row>
    <row r="64" spans="1:13" ht="13.5" thickBot="1">
      <c r="A64" s="148"/>
      <c r="B64" s="149"/>
      <c r="C64" s="143" t="s">
        <v>0</v>
      </c>
      <c r="D64" s="143"/>
      <c r="E64" s="143"/>
      <c r="F64" s="143"/>
      <c r="G64" s="143"/>
      <c r="H64" s="133" t="s">
        <v>1</v>
      </c>
      <c r="I64" s="133"/>
      <c r="J64" s="133"/>
      <c r="K64" s="133"/>
      <c r="L64" s="133"/>
      <c r="M64" s="133"/>
    </row>
    <row r="65" spans="1:13" ht="39" thickBot="1">
      <c r="A65" s="15" t="s">
        <v>2</v>
      </c>
      <c r="B65" s="64" t="s">
        <v>3</v>
      </c>
      <c r="C65" s="17" t="s">
        <v>4</v>
      </c>
      <c r="D65" s="95" t="s">
        <v>5</v>
      </c>
      <c r="E65" s="95" t="s">
        <v>6</v>
      </c>
      <c r="F65" s="18" t="s">
        <v>7</v>
      </c>
      <c r="G65" s="16" t="s">
        <v>8</v>
      </c>
      <c r="H65" s="17" t="s">
        <v>9</v>
      </c>
      <c r="I65" s="101" t="s">
        <v>5</v>
      </c>
      <c r="J65" s="95" t="s">
        <v>10</v>
      </c>
      <c r="K65" s="18" t="s">
        <v>7</v>
      </c>
      <c r="L65" s="19" t="s">
        <v>8</v>
      </c>
      <c r="M65" s="19" t="s">
        <v>11</v>
      </c>
    </row>
    <row r="66" spans="1:13" ht="12.75">
      <c r="A66" s="26" t="s">
        <v>49</v>
      </c>
      <c r="B66" s="73">
        <v>36</v>
      </c>
      <c r="C66" s="40"/>
      <c r="D66" s="28"/>
      <c r="E66" s="28"/>
      <c r="F66" s="29"/>
      <c r="G66" s="30"/>
      <c r="H66" s="26" t="s">
        <v>46</v>
      </c>
      <c r="I66" s="111">
        <v>12</v>
      </c>
      <c r="J66" s="111">
        <f>I66</f>
        <v>12</v>
      </c>
      <c r="K66" s="112">
        <f>I66/B66</f>
        <v>0.3333333333333333</v>
      </c>
      <c r="L66" s="113">
        <f>J66/B66</f>
        <v>0.3333333333333333</v>
      </c>
      <c r="M66" s="114" t="s">
        <v>86</v>
      </c>
    </row>
    <row r="67" spans="1:13" ht="12.75">
      <c r="A67" s="31" t="s">
        <v>50</v>
      </c>
      <c r="B67" s="71">
        <v>26</v>
      </c>
      <c r="C67" s="41" t="s">
        <v>46</v>
      </c>
      <c r="D67" s="33">
        <v>11.9</v>
      </c>
      <c r="E67" s="33">
        <v>11.9</v>
      </c>
      <c r="F67" s="34">
        <f>D67/B67</f>
        <v>0.45769230769230773</v>
      </c>
      <c r="G67" s="35">
        <f>E67/B67</f>
        <v>0.45769230769230773</v>
      </c>
      <c r="H67" s="31" t="s">
        <v>46</v>
      </c>
      <c r="I67" s="115">
        <v>12</v>
      </c>
      <c r="J67" s="115">
        <f>I67</f>
        <v>12</v>
      </c>
      <c r="K67" s="116">
        <f>I67/B67</f>
        <v>0.46153846153846156</v>
      </c>
      <c r="L67" s="117">
        <f>J67/B67</f>
        <v>0.46153846153846156</v>
      </c>
      <c r="M67" s="118" t="s">
        <v>86</v>
      </c>
    </row>
    <row r="68" spans="1:13" ht="12.75">
      <c r="A68" s="31" t="s">
        <v>52</v>
      </c>
      <c r="B68" s="71">
        <v>250</v>
      </c>
      <c r="C68" s="42"/>
      <c r="D68" s="33"/>
      <c r="E68" s="33"/>
      <c r="F68" s="34"/>
      <c r="G68" s="35"/>
      <c r="H68" s="31" t="s">
        <v>46</v>
      </c>
      <c r="I68" s="115">
        <v>23</v>
      </c>
      <c r="J68" s="115">
        <f>I68</f>
        <v>23</v>
      </c>
      <c r="K68" s="116">
        <f>I68/B68</f>
        <v>0.092</v>
      </c>
      <c r="L68" s="117">
        <f>J68/B68</f>
        <v>0.092</v>
      </c>
      <c r="M68" s="118" t="s">
        <v>86</v>
      </c>
    </row>
    <row r="69" spans="1:13" ht="12.75" customHeight="1" thickBot="1">
      <c r="A69" s="9"/>
      <c r="B69" s="72"/>
      <c r="C69" s="9"/>
      <c r="D69" s="10"/>
      <c r="E69" s="10"/>
      <c r="F69" s="79"/>
      <c r="G69" s="80"/>
      <c r="H69" s="9"/>
      <c r="I69" s="10"/>
      <c r="J69" s="10"/>
      <c r="K69" s="79"/>
      <c r="L69" s="80"/>
      <c r="M69" s="121"/>
    </row>
    <row r="70" spans="1:13" ht="13.5" thickBot="1">
      <c r="A70" s="20" t="s">
        <v>12</v>
      </c>
      <c r="B70" s="68">
        <f>SUM(B66:B69)</f>
        <v>312</v>
      </c>
      <c r="C70" s="20" t="s">
        <v>13</v>
      </c>
      <c r="D70" s="21">
        <f>SUM(D66:D69)</f>
        <v>11.9</v>
      </c>
      <c r="E70" s="22">
        <f>SUM(E66:E69)</f>
        <v>11.9</v>
      </c>
      <c r="F70" s="23">
        <f>D70/B70</f>
        <v>0.038141025641025644</v>
      </c>
      <c r="G70" s="24">
        <f>E70/B70</f>
        <v>0.038141025641025644</v>
      </c>
      <c r="H70" s="20" t="s">
        <v>46</v>
      </c>
      <c r="I70" s="21">
        <f>SUM(I66:I69)</f>
        <v>47</v>
      </c>
      <c r="J70" s="22">
        <f>SUM(J66:J69)</f>
        <v>47</v>
      </c>
      <c r="K70" s="23">
        <f>I70/B70</f>
        <v>0.15064102564102563</v>
      </c>
      <c r="L70" s="24">
        <f>J70/B70</f>
        <v>0.15064102564102563</v>
      </c>
      <c r="M70" s="24"/>
    </row>
    <row r="72" ht="25.5" customHeight="1"/>
    <row r="73" ht="13.5" thickBot="1"/>
    <row r="74" spans="1:13" ht="13.5" thickBot="1">
      <c r="A74" s="150" t="s">
        <v>85</v>
      </c>
      <c r="B74" s="150"/>
      <c r="C74" s="138" t="s">
        <v>44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40"/>
    </row>
    <row r="75" spans="1:13" ht="13.5" thickBot="1">
      <c r="A75" s="150"/>
      <c r="B75" s="150"/>
      <c r="C75" s="143" t="s">
        <v>0</v>
      </c>
      <c r="D75" s="143"/>
      <c r="E75" s="143"/>
      <c r="F75" s="143"/>
      <c r="G75" s="143"/>
      <c r="H75" s="133" t="s">
        <v>1</v>
      </c>
      <c r="I75" s="133"/>
      <c r="J75" s="133"/>
      <c r="K75" s="133"/>
      <c r="L75" s="133"/>
      <c r="M75" s="133"/>
    </row>
    <row r="76" spans="1:13" ht="39" thickBot="1">
      <c r="A76" s="15" t="s">
        <v>2</v>
      </c>
      <c r="B76" s="64" t="s">
        <v>3</v>
      </c>
      <c r="C76" s="17" t="s">
        <v>4</v>
      </c>
      <c r="D76" s="95" t="s">
        <v>5</v>
      </c>
      <c r="E76" s="95" t="s">
        <v>6</v>
      </c>
      <c r="F76" s="18" t="s">
        <v>7</v>
      </c>
      <c r="G76" s="16" t="s">
        <v>8</v>
      </c>
      <c r="H76" s="17" t="s">
        <v>9</v>
      </c>
      <c r="I76" s="101" t="s">
        <v>5</v>
      </c>
      <c r="J76" s="95" t="s">
        <v>10</v>
      </c>
      <c r="K76" s="18" t="s">
        <v>7</v>
      </c>
      <c r="L76" s="19" t="s">
        <v>8</v>
      </c>
      <c r="M76" s="19" t="s">
        <v>11</v>
      </c>
    </row>
    <row r="77" spans="1:13" ht="12.75">
      <c r="A77" s="26" t="s">
        <v>51</v>
      </c>
      <c r="B77" s="73">
        <v>1531</v>
      </c>
      <c r="C77" s="40"/>
      <c r="D77" s="28"/>
      <c r="E77" s="28"/>
      <c r="F77" s="29"/>
      <c r="G77" s="30"/>
      <c r="H77" s="26" t="s">
        <v>46</v>
      </c>
      <c r="I77" s="111">
        <v>402</v>
      </c>
      <c r="J77" s="111">
        <f>I77</f>
        <v>402</v>
      </c>
      <c r="K77" s="112">
        <f>I77/B77</f>
        <v>0.26257348138471587</v>
      </c>
      <c r="L77" s="123">
        <f>J77/B77</f>
        <v>0.26257348138471587</v>
      </c>
      <c r="M77" s="114" t="s">
        <v>86</v>
      </c>
    </row>
    <row r="78" spans="1:13" ht="12.75" customHeight="1" thickBot="1">
      <c r="A78" s="9"/>
      <c r="B78" s="67"/>
      <c r="C78" s="11"/>
      <c r="D78" s="10"/>
      <c r="E78" s="10"/>
      <c r="F78" s="79"/>
      <c r="G78" s="80"/>
      <c r="H78" s="9"/>
      <c r="I78" s="10"/>
      <c r="J78" s="10"/>
      <c r="K78" s="79"/>
      <c r="L78" s="104"/>
      <c r="M78" s="129"/>
    </row>
    <row r="79" spans="1:13" ht="13.5" thickBot="1">
      <c r="A79" s="20" t="s">
        <v>12</v>
      </c>
      <c r="B79" s="68">
        <f>SUM(B77:B78)</f>
        <v>1531</v>
      </c>
      <c r="C79" s="20" t="s">
        <v>13</v>
      </c>
      <c r="D79" s="21">
        <f>SUM(D77:D78)</f>
        <v>0</v>
      </c>
      <c r="E79" s="22">
        <f>SUM(E77:E78)</f>
        <v>0</v>
      </c>
      <c r="F79" s="23">
        <f>D79/B79</f>
        <v>0</v>
      </c>
      <c r="G79" s="24">
        <f>E79/B79</f>
        <v>0</v>
      </c>
      <c r="H79" s="20" t="s">
        <v>46</v>
      </c>
      <c r="I79" s="21">
        <f>SUM(I77:I78)</f>
        <v>402</v>
      </c>
      <c r="J79" s="22">
        <f>SUM(J77:J78)</f>
        <v>402</v>
      </c>
      <c r="K79" s="23">
        <f>I79/B79</f>
        <v>0.26257348138471587</v>
      </c>
      <c r="L79" s="24">
        <f>J79/B79</f>
        <v>0.26257348138471587</v>
      </c>
      <c r="M79" s="24"/>
    </row>
    <row r="81" ht="126" customHeight="1"/>
    <row r="82" spans="1:13" ht="63.75" customHeight="1">
      <c r="A82" s="44"/>
      <c r="B82" s="74"/>
      <c r="C82" s="8"/>
      <c r="D82" s="98"/>
      <c r="E82" s="98"/>
      <c r="F82" s="7"/>
      <c r="G82" s="7"/>
      <c r="H82" s="8"/>
      <c r="I82" s="98"/>
      <c r="J82" s="98"/>
      <c r="K82" s="7"/>
      <c r="L82" s="7"/>
      <c r="M82" s="7"/>
    </row>
    <row r="83" spans="1:13" ht="12.75">
      <c r="A83" s="155" t="s">
        <v>58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92"/>
    </row>
    <row r="84" spans="1:13" ht="12.75">
      <c r="A84" s="151"/>
      <c r="B84" s="151"/>
      <c r="C84" s="152" t="s">
        <v>0</v>
      </c>
      <c r="D84" s="152"/>
      <c r="E84" s="152"/>
      <c r="F84" s="152"/>
      <c r="G84" s="152"/>
      <c r="H84" s="153" t="s">
        <v>1</v>
      </c>
      <c r="I84" s="154"/>
      <c r="J84" s="154"/>
      <c r="K84" s="154"/>
      <c r="L84" s="154"/>
      <c r="M84" s="93"/>
    </row>
    <row r="85" spans="1:13" ht="38.25">
      <c r="A85" s="25"/>
      <c r="B85" s="75" t="s">
        <v>3</v>
      </c>
      <c r="C85" s="46" t="s">
        <v>4</v>
      </c>
      <c r="D85" s="99" t="s">
        <v>5</v>
      </c>
      <c r="E85" s="99" t="s">
        <v>6</v>
      </c>
      <c r="F85" s="45" t="s">
        <v>7</v>
      </c>
      <c r="G85" s="45" t="s">
        <v>8</v>
      </c>
      <c r="H85" s="46" t="s">
        <v>9</v>
      </c>
      <c r="I85" s="99" t="s">
        <v>5</v>
      </c>
      <c r="J85" s="99" t="s">
        <v>6</v>
      </c>
      <c r="K85" s="45" t="s">
        <v>7</v>
      </c>
      <c r="L85" s="85" t="s">
        <v>8</v>
      </c>
      <c r="M85" s="94"/>
    </row>
    <row r="86" spans="1:13" ht="25.5">
      <c r="A86" s="47" t="s">
        <v>67</v>
      </c>
      <c r="B86" s="76">
        <f aca="true" t="shared" si="2" ref="B86:L86">B36</f>
        <v>26948</v>
      </c>
      <c r="C86" s="48" t="str">
        <f t="shared" si="2"/>
        <v>/</v>
      </c>
      <c r="D86" s="13">
        <f t="shared" si="2"/>
        <v>0</v>
      </c>
      <c r="E86" s="13">
        <f t="shared" si="2"/>
        <v>0</v>
      </c>
      <c r="F86" s="12">
        <f t="shared" si="2"/>
        <v>0</v>
      </c>
      <c r="G86" s="12">
        <f t="shared" si="2"/>
        <v>0</v>
      </c>
      <c r="H86" s="48" t="str">
        <f t="shared" si="2"/>
        <v>/</v>
      </c>
      <c r="I86" s="13">
        <f t="shared" si="2"/>
        <v>9449.800000000003</v>
      </c>
      <c r="J86" s="13">
        <f t="shared" si="2"/>
        <v>30053.8</v>
      </c>
      <c r="K86" s="12">
        <f t="shared" si="2"/>
        <v>0.35066795309484944</v>
      </c>
      <c r="L86" s="86">
        <f t="shared" si="2"/>
        <v>1.1152515956657265</v>
      </c>
      <c r="M86" s="90"/>
    </row>
    <row r="87" spans="1:13" ht="25.5" customHeight="1">
      <c r="A87" s="47" t="s">
        <v>66</v>
      </c>
      <c r="B87" s="76">
        <f aca="true" t="shared" si="3" ref="B87:G87">B50</f>
        <v>2991</v>
      </c>
      <c r="C87" s="48" t="str">
        <f t="shared" si="3"/>
        <v>/</v>
      </c>
      <c r="D87" s="13">
        <f t="shared" si="3"/>
        <v>620.55</v>
      </c>
      <c r="E87" s="13">
        <f t="shared" si="3"/>
        <v>3102.75</v>
      </c>
      <c r="F87" s="12">
        <f t="shared" si="3"/>
        <v>0.20747241725175525</v>
      </c>
      <c r="G87" s="12">
        <f t="shared" si="3"/>
        <v>1.0373620862587762</v>
      </c>
      <c r="H87" s="48" t="s">
        <v>13</v>
      </c>
      <c r="I87" s="13">
        <f>I50</f>
        <v>1266.73</v>
      </c>
      <c r="J87" s="13">
        <f>J50</f>
        <v>5688.35</v>
      </c>
      <c r="K87" s="12">
        <f>K50</f>
        <v>0.42351387495820797</v>
      </c>
      <c r="L87" s="86">
        <f>L50</f>
        <v>1.9018221330658645</v>
      </c>
      <c r="M87" s="90"/>
    </row>
    <row r="88" spans="1:13" ht="12.75" customHeight="1">
      <c r="A88" s="47" t="s">
        <v>73</v>
      </c>
      <c r="B88" s="76">
        <f aca="true" t="shared" si="4" ref="B88:L88">B59</f>
        <v>1529</v>
      </c>
      <c r="C88" s="13" t="str">
        <f t="shared" si="4"/>
        <v>/</v>
      </c>
      <c r="D88" s="13">
        <f t="shared" si="4"/>
        <v>0</v>
      </c>
      <c r="E88" s="13">
        <f t="shared" si="4"/>
        <v>0</v>
      </c>
      <c r="F88" s="12">
        <f t="shared" si="4"/>
        <v>0</v>
      </c>
      <c r="G88" s="12">
        <f t="shared" si="4"/>
        <v>0</v>
      </c>
      <c r="H88" s="13" t="str">
        <f t="shared" si="4"/>
        <v>/</v>
      </c>
      <c r="I88" s="13">
        <f t="shared" si="4"/>
        <v>764.5</v>
      </c>
      <c r="J88" s="13">
        <f t="shared" si="4"/>
        <v>4587</v>
      </c>
      <c r="K88" s="12">
        <f t="shared" si="4"/>
        <v>0.5</v>
      </c>
      <c r="L88" s="86">
        <f t="shared" si="4"/>
        <v>3</v>
      </c>
      <c r="M88" s="90"/>
    </row>
    <row r="89" spans="1:13" ht="25.5" customHeight="1">
      <c r="A89" s="47" t="s">
        <v>65</v>
      </c>
      <c r="B89" s="77">
        <f>B70</f>
        <v>312</v>
      </c>
      <c r="C89" s="77" t="str">
        <f aca="true" t="shared" si="5" ref="C89:L89">C70</f>
        <v>/</v>
      </c>
      <c r="D89" s="100">
        <f t="shared" si="5"/>
        <v>11.9</v>
      </c>
      <c r="E89" s="100">
        <f t="shared" si="5"/>
        <v>11.9</v>
      </c>
      <c r="F89" s="103">
        <f t="shared" si="5"/>
        <v>0.038141025641025644</v>
      </c>
      <c r="G89" s="103">
        <f t="shared" si="5"/>
        <v>0.038141025641025644</v>
      </c>
      <c r="H89" s="77" t="str">
        <f t="shared" si="5"/>
        <v>P</v>
      </c>
      <c r="I89" s="100">
        <f t="shared" si="5"/>
        <v>47</v>
      </c>
      <c r="J89" s="100">
        <f t="shared" si="5"/>
        <v>47</v>
      </c>
      <c r="K89" s="103">
        <f t="shared" si="5"/>
        <v>0.15064102564102563</v>
      </c>
      <c r="L89" s="105">
        <f t="shared" si="5"/>
        <v>0.15064102564102563</v>
      </c>
      <c r="M89" s="90"/>
    </row>
    <row r="90" spans="1:13" ht="25.5">
      <c r="A90" s="47" t="s">
        <v>87</v>
      </c>
      <c r="B90" s="77">
        <f>B79</f>
        <v>1531</v>
      </c>
      <c r="C90" s="77" t="str">
        <f aca="true" t="shared" si="6" ref="C90:L90">C79</f>
        <v>/</v>
      </c>
      <c r="D90" s="100">
        <f t="shared" si="6"/>
        <v>0</v>
      </c>
      <c r="E90" s="100">
        <f t="shared" si="6"/>
        <v>0</v>
      </c>
      <c r="F90" s="103">
        <f t="shared" si="6"/>
        <v>0</v>
      </c>
      <c r="G90" s="103">
        <f t="shared" si="6"/>
        <v>0</v>
      </c>
      <c r="H90" s="77" t="str">
        <f t="shared" si="6"/>
        <v>P</v>
      </c>
      <c r="I90" s="100">
        <f t="shared" si="6"/>
        <v>402</v>
      </c>
      <c r="J90" s="100">
        <f t="shared" si="6"/>
        <v>402</v>
      </c>
      <c r="K90" s="103">
        <f t="shared" si="6"/>
        <v>0.26257348138471587</v>
      </c>
      <c r="L90" s="105">
        <f t="shared" si="6"/>
        <v>0.26257348138471587</v>
      </c>
      <c r="M90" s="90"/>
    </row>
    <row r="91" spans="1:13" ht="12.75" customHeight="1">
      <c r="A91" s="49" t="s">
        <v>68</v>
      </c>
      <c r="B91" s="77">
        <v>20900.76</v>
      </c>
      <c r="C91" s="48" t="s">
        <v>13</v>
      </c>
      <c r="D91" s="13" t="s">
        <v>13</v>
      </c>
      <c r="E91" s="13" t="s">
        <v>13</v>
      </c>
      <c r="F91" s="14" t="s">
        <v>13</v>
      </c>
      <c r="G91" s="14" t="s">
        <v>13</v>
      </c>
      <c r="H91" s="48" t="s">
        <v>13</v>
      </c>
      <c r="I91" s="13" t="s">
        <v>13</v>
      </c>
      <c r="J91" s="13" t="s">
        <v>13</v>
      </c>
      <c r="K91" s="14" t="s">
        <v>13</v>
      </c>
      <c r="L91" s="87" t="s">
        <v>13</v>
      </c>
      <c r="M91" s="90"/>
    </row>
    <row r="92" spans="1:13" ht="25.5">
      <c r="A92" s="47" t="s">
        <v>84</v>
      </c>
      <c r="B92" s="77">
        <v>3486.86</v>
      </c>
      <c r="C92" s="48" t="s">
        <v>13</v>
      </c>
      <c r="D92" s="13" t="s">
        <v>13</v>
      </c>
      <c r="E92" s="13" t="s">
        <v>13</v>
      </c>
      <c r="F92" s="14" t="s">
        <v>13</v>
      </c>
      <c r="G92" s="14" t="s">
        <v>13</v>
      </c>
      <c r="H92" s="48" t="s">
        <v>13</v>
      </c>
      <c r="I92" s="13" t="s">
        <v>13</v>
      </c>
      <c r="J92" s="13" t="s">
        <v>13</v>
      </c>
      <c r="K92" s="14" t="s">
        <v>13</v>
      </c>
      <c r="L92" s="87" t="s">
        <v>13</v>
      </c>
      <c r="M92" s="90"/>
    </row>
    <row r="93" spans="1:13" ht="12.75">
      <c r="A93" s="50" t="s">
        <v>64</v>
      </c>
      <c r="B93" s="77">
        <f>B94-SUM(B86:B92)</f>
        <v>4203.050000000003</v>
      </c>
      <c r="C93" s="51" t="s">
        <v>13</v>
      </c>
      <c r="D93" s="52" t="s">
        <v>13</v>
      </c>
      <c r="E93" s="52" t="s">
        <v>13</v>
      </c>
      <c r="F93" s="53" t="s">
        <v>13</v>
      </c>
      <c r="G93" s="53" t="s">
        <v>13</v>
      </c>
      <c r="H93" s="51" t="s">
        <v>13</v>
      </c>
      <c r="I93" s="52" t="s">
        <v>13</v>
      </c>
      <c r="J93" s="52" t="s">
        <v>13</v>
      </c>
      <c r="K93" s="53" t="s">
        <v>13</v>
      </c>
      <c r="L93" s="88" t="s">
        <v>13</v>
      </c>
      <c r="M93" s="91"/>
    </row>
    <row r="94" spans="1:13" ht="26.25" customHeight="1">
      <c r="A94" s="54" t="s">
        <v>12</v>
      </c>
      <c r="B94" s="78">
        <v>61901.67</v>
      </c>
      <c r="C94" s="55" t="s">
        <v>13</v>
      </c>
      <c r="D94" s="43">
        <f>SUM(D86:D93)</f>
        <v>632.4499999999999</v>
      </c>
      <c r="E94" s="43">
        <f>SUM(E86:E93)</f>
        <v>3114.65</v>
      </c>
      <c r="F94" s="56">
        <f>D94/B94</f>
        <v>0.010217010300368309</v>
      </c>
      <c r="G94" s="56">
        <f>E94/B94</f>
        <v>0.050316090018249916</v>
      </c>
      <c r="H94" s="55" t="s">
        <v>13</v>
      </c>
      <c r="I94" s="43">
        <f>SUM(I86:I93)</f>
        <v>11930.030000000002</v>
      </c>
      <c r="J94" s="43">
        <f>SUM(J86:J93)</f>
        <v>40778.15</v>
      </c>
      <c r="K94" s="56">
        <f>I94/B94</f>
        <v>0.19272549512799902</v>
      </c>
      <c r="L94" s="89">
        <f>J94/B94</f>
        <v>0.6587568639101337</v>
      </c>
      <c r="M94" s="91"/>
    </row>
    <row r="95" spans="4:13" ht="12.75">
      <c r="D95" s="98"/>
      <c r="E95" s="98"/>
      <c r="F95" s="7"/>
      <c r="G95" s="7"/>
      <c r="H95" s="8"/>
      <c r="I95" s="98"/>
      <c r="J95" s="98"/>
      <c r="K95" s="7"/>
      <c r="L95" s="7"/>
      <c r="M95" s="7"/>
    </row>
    <row r="96" spans="4:13" ht="12.75">
      <c r="D96" s="98"/>
      <c r="E96" s="98"/>
      <c r="F96" s="7"/>
      <c r="G96" s="7"/>
      <c r="H96" s="8"/>
      <c r="I96" s="98"/>
      <c r="J96" s="98"/>
      <c r="K96" s="7"/>
      <c r="L96" s="7"/>
      <c r="M96" s="7"/>
    </row>
    <row r="97" spans="4:13" ht="12.75">
      <c r="D97" s="98"/>
      <c r="E97" s="98"/>
      <c r="F97" s="7"/>
      <c r="G97" s="7"/>
      <c r="H97" s="8"/>
      <c r="I97" s="98"/>
      <c r="J97" s="98"/>
      <c r="K97" s="7"/>
      <c r="L97" s="7"/>
      <c r="M97" s="7"/>
    </row>
    <row r="98" spans="4:13" ht="12.75">
      <c r="D98" s="98"/>
      <c r="E98" s="98"/>
      <c r="F98" s="7"/>
      <c r="G98" s="7"/>
      <c r="H98" s="8"/>
      <c r="I98" s="98"/>
      <c r="J98" s="98"/>
      <c r="K98" s="7"/>
      <c r="L98" s="7"/>
      <c r="M98" s="7"/>
    </row>
    <row r="99" spans="4:13" ht="12.75">
      <c r="D99" s="98"/>
      <c r="E99" s="98"/>
      <c r="F99" s="7"/>
      <c r="G99" s="7"/>
      <c r="H99" s="8"/>
      <c r="I99" s="98"/>
      <c r="J99" s="98"/>
      <c r="K99" s="7"/>
      <c r="L99" s="7"/>
      <c r="M99" s="7"/>
    </row>
    <row r="100" spans="4:13" ht="12.75">
      <c r="D100" s="98"/>
      <c r="E100" s="98"/>
      <c r="F100" s="7"/>
      <c r="G100" s="7"/>
      <c r="H100" s="8"/>
      <c r="I100" s="98"/>
      <c r="J100" s="98"/>
      <c r="K100" s="7"/>
      <c r="L100" s="7"/>
      <c r="M100" s="7"/>
    </row>
  </sheetData>
  <sheetProtection selectLockedCells="1" selectUnlockedCells="1"/>
  <mergeCells count="25">
    <mergeCell ref="A74:B75"/>
    <mergeCell ref="C74:M74"/>
    <mergeCell ref="C75:G75"/>
    <mergeCell ref="H75:M75"/>
    <mergeCell ref="A84:B84"/>
    <mergeCell ref="C84:G84"/>
    <mergeCell ref="H84:L84"/>
    <mergeCell ref="A83:L83"/>
    <mergeCell ref="C1:M1"/>
    <mergeCell ref="C2:G2"/>
    <mergeCell ref="H2:M2"/>
    <mergeCell ref="A40:B41"/>
    <mergeCell ref="A63:B64"/>
    <mergeCell ref="C63:M63"/>
    <mergeCell ref="C40:M40"/>
    <mergeCell ref="A1:B2"/>
    <mergeCell ref="C41:G41"/>
    <mergeCell ref="C64:G64"/>
    <mergeCell ref="C32:M32"/>
    <mergeCell ref="H64:M64"/>
    <mergeCell ref="A54:B55"/>
    <mergeCell ref="C54:M54"/>
    <mergeCell ref="C55:G55"/>
    <mergeCell ref="H55:M55"/>
    <mergeCell ref="H41:M41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2016-06-14T10:40:40Z</cp:lastPrinted>
  <dcterms:created xsi:type="dcterms:W3CDTF">2015-07-31T11:57:19Z</dcterms:created>
  <dcterms:modified xsi:type="dcterms:W3CDTF">2016-06-14T10:43:25Z</dcterms:modified>
  <cp:category/>
  <cp:version/>
  <cp:contentType/>
  <cp:contentStatus/>
</cp:coreProperties>
</file>