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BLOK 30" sheetId="1" r:id="rId1"/>
  </sheets>
  <definedNames>
    <definedName name="_xlnm.Print_Area" localSheetId="0">'BLOK 30'!$A$1:$M$108</definedName>
  </definedNames>
  <calcPr fullCalcOnLoad="1"/>
</workbook>
</file>

<file path=xl/sharedStrings.xml><?xml version="1.0" encoding="utf-8"?>
<sst xmlns="http://schemas.openxmlformats.org/spreadsheetml/2006/main" count="375" uniqueCount="145">
  <si>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</si>
  <si>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</si>
  <si>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</si>
  <si>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</si>
  <si>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</si>
  <si>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</si>
  <si>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</si>
  <si>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</si>
  <si>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</si>
  <si>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</si>
  <si>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</si>
  <si>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</si>
  <si>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</si>
  <si>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</si>
  <si>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</si>
  <si>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G+P+4</t>
  </si>
  <si>
    <t>P+1+Pk</t>
  </si>
  <si>
    <t>UP1</t>
  </si>
  <si>
    <t>UP2</t>
  </si>
  <si>
    <t>UP4</t>
  </si>
  <si>
    <t>UP43</t>
  </si>
  <si>
    <t>UP11</t>
  </si>
  <si>
    <t>UP12</t>
  </si>
  <si>
    <t>UP13</t>
  </si>
  <si>
    <t>UP14</t>
  </si>
  <si>
    <t>UP15</t>
  </si>
  <si>
    <t>UP17</t>
  </si>
  <si>
    <t>UP18</t>
  </si>
  <si>
    <t>UP20</t>
  </si>
  <si>
    <t>UP21</t>
  </si>
  <si>
    <t>UP22</t>
  </si>
  <si>
    <t>UP23</t>
  </si>
  <si>
    <t>UP24</t>
  </si>
  <si>
    <t>UP26</t>
  </si>
  <si>
    <t>UP30</t>
  </si>
  <si>
    <t>UP31</t>
  </si>
  <si>
    <t>UP5</t>
  </si>
  <si>
    <t>UP6</t>
  </si>
  <si>
    <t>UP7</t>
  </si>
  <si>
    <t>UP8</t>
  </si>
  <si>
    <t>UP9</t>
  </si>
  <si>
    <t>UP10</t>
  </si>
  <si>
    <t>P</t>
  </si>
  <si>
    <t>G+P+3</t>
  </si>
  <si>
    <t>SS2</t>
  </si>
  <si>
    <t>G+P+1+Pk</t>
  </si>
  <si>
    <t>G+P+2</t>
  </si>
  <si>
    <t>UP50</t>
  </si>
  <si>
    <t>UP52</t>
  </si>
  <si>
    <t>UP54</t>
  </si>
  <si>
    <t>UP55</t>
  </si>
  <si>
    <t>UP35</t>
  </si>
  <si>
    <t>UP36</t>
  </si>
  <si>
    <t>UP37</t>
  </si>
  <si>
    <t>UP38</t>
  </si>
  <si>
    <t>UP39</t>
  </si>
  <si>
    <t>UP40</t>
  </si>
  <si>
    <t>G+P+2+Pk</t>
  </si>
  <si>
    <t>UP41</t>
  </si>
  <si>
    <t>P+1</t>
  </si>
  <si>
    <t>UP42</t>
  </si>
  <si>
    <t>UP44</t>
  </si>
  <si>
    <t>UP45</t>
  </si>
  <si>
    <t>UP56</t>
  </si>
  <si>
    <t>UP57</t>
  </si>
  <si>
    <t>UP58</t>
  </si>
  <si>
    <t>UP59</t>
  </si>
  <si>
    <t>UP60</t>
  </si>
  <si>
    <t>P+3</t>
  </si>
  <si>
    <t>UP63</t>
  </si>
  <si>
    <t>UP64</t>
  </si>
  <si>
    <t>UP65</t>
  </si>
  <si>
    <t>UP66</t>
  </si>
  <si>
    <t>P+2</t>
  </si>
  <si>
    <t>UP67</t>
  </si>
  <si>
    <t>UP32</t>
  </si>
  <si>
    <t>UP33</t>
  </si>
  <si>
    <t>UP48</t>
  </si>
  <si>
    <t>UP3</t>
  </si>
  <si>
    <t>UP19</t>
  </si>
  <si>
    <t>UP34</t>
  </si>
  <si>
    <t>UP47</t>
  </si>
  <si>
    <t>UP61</t>
  </si>
  <si>
    <t>UP62</t>
  </si>
  <si>
    <t>SS1</t>
  </si>
  <si>
    <t>UP27</t>
  </si>
  <si>
    <t>UP28</t>
  </si>
  <si>
    <t>UP29</t>
  </si>
  <si>
    <t>P+2+Pk</t>
  </si>
  <si>
    <t>POVRŠINE KOMUNALNE INFRASTRUKTURE</t>
  </si>
  <si>
    <t>IOE</t>
  </si>
  <si>
    <t>UP46</t>
  </si>
  <si>
    <t>UP53</t>
  </si>
  <si>
    <t>G+P+3+Pk</t>
  </si>
  <si>
    <t>UP25</t>
  </si>
  <si>
    <t>Po+P+1+Pk</t>
  </si>
  <si>
    <t>P,Su+P+2</t>
  </si>
  <si>
    <t>P+3+Pk</t>
  </si>
  <si>
    <t>Su+P+2</t>
  </si>
  <si>
    <t>3*P+2</t>
  </si>
  <si>
    <t>P, P+2, Su+P+1+Pk</t>
  </si>
  <si>
    <t>P, P+1</t>
  </si>
  <si>
    <t>UP69</t>
  </si>
  <si>
    <t>UP71</t>
  </si>
  <si>
    <t>UP75</t>
  </si>
  <si>
    <t>UKUPNO - BLOK 30</t>
  </si>
  <si>
    <r>
      <rPr>
        <b/>
        <sz val="10"/>
        <rFont val="Arial"/>
        <family val="2"/>
      </rPr>
      <t>SS1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</si>
  <si>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</si>
  <si>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</si>
  <si>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</si>
  <si>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t>Su(G) +P+3+Pk</t>
  </si>
  <si>
    <t>P+Pk</t>
  </si>
  <si>
    <t>Su+P+2+Pk</t>
  </si>
  <si>
    <t>P+</t>
  </si>
  <si>
    <t>G, Su+P+2</t>
  </si>
  <si>
    <r>
      <t xml:space="preserve">P, P+2, </t>
    </r>
    <r>
      <rPr>
        <sz val="10"/>
        <color indexed="10"/>
        <rFont val="Arial"/>
        <family val="2"/>
      </rPr>
      <t>P+2</t>
    </r>
  </si>
  <si>
    <t>Su(G)+P+3</t>
  </si>
  <si>
    <t>P, Su+P+1+Pk</t>
  </si>
  <si>
    <t>Su+P+1+Pk</t>
  </si>
  <si>
    <t>Su+P+1</t>
  </si>
  <si>
    <r>
      <rPr>
        <sz val="10"/>
        <color indexed="60"/>
        <rFont val="Arial"/>
        <family val="2"/>
      </rPr>
      <t>P+1+,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Su(G)+P+1</t>
    </r>
  </si>
  <si>
    <t>P+1+</t>
  </si>
  <si>
    <t>P+1,P+2+Pk</t>
  </si>
  <si>
    <t>(Su)P+2+,P+</t>
  </si>
  <si>
    <r>
      <t xml:space="preserve">P, </t>
    </r>
    <r>
      <rPr>
        <sz val="10"/>
        <color indexed="10"/>
        <rFont val="Arial"/>
        <family val="2"/>
      </rPr>
      <t>T</t>
    </r>
  </si>
  <si>
    <t>P+1+Pk, P+2+Pk</t>
  </si>
  <si>
    <r>
      <t xml:space="preserve">P+1+Pk, </t>
    </r>
    <r>
      <rPr>
        <sz val="10"/>
        <color indexed="10"/>
        <rFont val="Arial"/>
        <family val="2"/>
      </rPr>
      <t>G</t>
    </r>
  </si>
  <si>
    <r>
      <t xml:space="preserve">P, </t>
    </r>
    <r>
      <rPr>
        <sz val="10"/>
        <color indexed="60"/>
        <rFont val="Arial"/>
        <family val="2"/>
      </rPr>
      <t>P+</t>
    </r>
    <r>
      <rPr>
        <sz val="10"/>
        <rFont val="Arial"/>
        <family val="2"/>
      </rPr>
      <t>,</t>
    </r>
    <r>
      <rPr>
        <sz val="10"/>
        <color indexed="60"/>
        <rFont val="Arial"/>
        <family val="2"/>
      </rPr>
      <t xml:space="preserve"> P+1+</t>
    </r>
    <r>
      <rPr>
        <sz val="10"/>
        <rFont val="Arial"/>
        <family val="2"/>
      </rPr>
      <t>, P+1+Pk</t>
    </r>
  </si>
  <si>
    <t>P, Su+P+2</t>
  </si>
  <si>
    <t>P, P+1+Pk</t>
  </si>
  <si>
    <t>P, P+2</t>
  </si>
  <si>
    <t>G+P+2+Pk, P</t>
  </si>
  <si>
    <t>P, P+, P+1+, P+1+Pk</t>
  </si>
  <si>
    <t>SS3</t>
  </si>
  <si>
    <r>
      <rPr>
        <b/>
        <sz val="10"/>
        <rFont val="Arial"/>
        <family val="2"/>
      </rPr>
      <t>SS3</t>
    </r>
    <r>
      <rPr>
        <sz val="10"/>
        <rFont val="Arial"/>
        <family val="2"/>
      </rPr>
      <t xml:space="preserve">-Površine za stanovanje srednje gustine </t>
    </r>
  </si>
  <si>
    <t>UP76</t>
  </si>
  <si>
    <t>izgradnja novog objekta</t>
  </si>
  <si>
    <t>dogradnja, nadgradnja, nova gradnja</t>
  </si>
  <si>
    <t>postojeći objekat - bez daljih intervencija</t>
  </si>
  <si>
    <t>zadržano iz važećeg plana</t>
  </si>
  <si>
    <t>P,      Po+P+1+Pk</t>
  </si>
  <si>
    <t>zadržano postojeće stanje</t>
  </si>
  <si>
    <t>G, P+1</t>
  </si>
  <si>
    <t>nadgradnja                                          prema važećem planu</t>
  </si>
  <si>
    <t>P+1, Su(G)+P+1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</si>
</sst>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9" tint="-0.4999699890613556"/>
      <name val="Arial"/>
      <family val="2"/>
    </font>
    <font>
      <sz val="10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13" fontId="0" fillId="33" borderId="14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/>
    </xf>
    <xf numFmtId="172" fontId="0" fillId="33" borderId="19" xfId="0" applyNumberFormat="1" applyFont="1" applyFill="1" applyBorder="1" applyAlignment="1">
      <alignment horizontal="right" vertical="center"/>
    </xf>
    <xf numFmtId="172" fontId="0" fillId="33" borderId="20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172" fontId="0" fillId="0" borderId="23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right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left" vertical="center"/>
    </xf>
    <xf numFmtId="172" fontId="0" fillId="33" borderId="13" xfId="0" applyNumberFormat="1" applyFont="1" applyFill="1" applyBorder="1" applyAlignment="1">
      <alignment horizontal="right" vertical="center"/>
    </xf>
    <xf numFmtId="172" fontId="0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33" borderId="19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0" fillId="33" borderId="13" xfId="0" applyNumberFormat="1" applyFont="1" applyFill="1" applyBorder="1" applyAlignment="1">
      <alignment horizontal="right" vertical="center"/>
    </xf>
    <xf numFmtId="1" fontId="0" fillId="0" borderId="27" xfId="0" applyNumberFormat="1" applyFont="1" applyFill="1" applyBorder="1" applyAlignment="1">
      <alignment horizontal="right" vertical="center" wrapText="1"/>
    </xf>
    <xf numFmtId="2" fontId="0" fillId="33" borderId="26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/>
    </xf>
    <xf numFmtId="2" fontId="0" fillId="33" borderId="26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>
      <alignment horizontal="right" vertical="center"/>
    </xf>
    <xf numFmtId="13" fontId="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 vertical="center" wrapText="1"/>
    </xf>
    <xf numFmtId="172" fontId="0" fillId="33" borderId="16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3" borderId="13" xfId="0" applyNumberFormat="1" applyFont="1" applyFill="1" applyBorder="1" applyAlignment="1">
      <alignment horizontal="center" vertical="center" wrapText="1"/>
    </xf>
    <xf numFmtId="172" fontId="0" fillId="33" borderId="32" xfId="0" applyNumberFormat="1" applyFont="1" applyFill="1" applyBorder="1" applyAlignment="1">
      <alignment horizontal="center" vertical="center" wrapText="1"/>
    </xf>
    <xf numFmtId="2" fontId="0" fillId="33" borderId="33" xfId="0" applyNumberFormat="1" applyFont="1" applyFill="1" applyBorder="1" applyAlignment="1">
      <alignment horizontal="right" vertical="center"/>
    </xf>
    <xf numFmtId="2" fontId="0" fillId="33" borderId="34" xfId="0" applyNumberFormat="1" applyFont="1" applyFill="1" applyBorder="1" applyAlignment="1">
      <alignment horizontal="right" vertical="center"/>
    </xf>
    <xf numFmtId="172" fontId="0" fillId="33" borderId="35" xfId="0" applyNumberFormat="1" applyFont="1" applyFill="1" applyBorder="1" applyAlignment="1">
      <alignment horizontal="center" vertical="center"/>
    </xf>
    <xf numFmtId="172" fontId="0" fillId="33" borderId="36" xfId="0" applyNumberFormat="1" applyFont="1" applyFill="1" applyBorder="1" applyAlignment="1">
      <alignment horizontal="right" vertical="center"/>
    </xf>
    <xf numFmtId="2" fontId="0" fillId="33" borderId="36" xfId="0" applyNumberFormat="1" applyFont="1" applyFill="1" applyBorder="1" applyAlignment="1">
      <alignment horizontal="right" vertical="center"/>
    </xf>
    <xf numFmtId="2" fontId="0" fillId="33" borderId="37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right" vertical="center" wrapText="1"/>
    </xf>
    <xf numFmtId="0" fontId="0" fillId="0" borderId="44" xfId="0" applyFont="1" applyFill="1" applyBorder="1" applyAlignment="1">
      <alignment horizontal="center" vertical="center" wrapText="1"/>
    </xf>
    <xf numFmtId="172" fontId="0" fillId="0" borderId="45" xfId="0" applyNumberFormat="1" applyFill="1" applyBorder="1" applyAlignment="1">
      <alignment horizontal="right" vertical="center"/>
    </xf>
    <xf numFmtId="2" fontId="0" fillId="0" borderId="45" xfId="0" applyNumberFormat="1" applyFill="1" applyBorder="1" applyAlignment="1">
      <alignment horizontal="right" vertical="center"/>
    </xf>
    <xf numFmtId="2" fontId="0" fillId="0" borderId="46" xfId="0" applyNumberFormat="1" applyFill="1" applyBorder="1" applyAlignment="1">
      <alignment horizontal="right" vertical="center"/>
    </xf>
    <xf numFmtId="2" fontId="0" fillId="0" borderId="43" xfId="0" applyNumberFormat="1" applyFill="1" applyBorder="1" applyAlignment="1">
      <alignment horizontal="right" vertical="center"/>
    </xf>
    <xf numFmtId="2" fontId="0" fillId="0" borderId="47" xfId="0" applyNumberFormat="1" applyFont="1" applyFill="1" applyBorder="1" applyAlignment="1">
      <alignment horizontal="right" vertical="center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right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172" fontId="0" fillId="0" borderId="45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72" fontId="0" fillId="0" borderId="45" xfId="0" applyNumberFormat="1" applyFont="1" applyFill="1" applyBorder="1" applyAlignment="1">
      <alignment horizontal="right" vertical="center" wrapText="1"/>
    </xf>
    <xf numFmtId="2" fontId="0" fillId="0" borderId="45" xfId="0" applyNumberFormat="1" applyFont="1" applyFill="1" applyBorder="1" applyAlignment="1">
      <alignment horizontal="right" vertical="center" wrapText="1"/>
    </xf>
    <xf numFmtId="2" fontId="0" fillId="0" borderId="43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3" fontId="2" fillId="0" borderId="26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09"/>
  <sheetViews>
    <sheetView tabSelected="1" view="pageLayout" zoomScaleSheetLayoutView="115" workbookViewId="0" topLeftCell="A100">
      <selection activeCell="H112" sqref="H112"/>
    </sheetView>
  </sheetViews>
  <sheetFormatPr defaultColWidth="9.140625" defaultRowHeight="12.75"/>
  <cols>
    <col min="1" max="1" width="25.7109375" style="1" customWidth="1"/>
    <col min="2" max="2" width="9.7109375" style="71" customWidth="1"/>
    <col min="3" max="3" width="12.28125" style="3" customWidth="1"/>
    <col min="4" max="5" width="8.7109375" style="88" customWidth="1"/>
    <col min="6" max="7" width="4.7109375" style="2" customWidth="1"/>
    <col min="8" max="8" width="12.28125" style="3" customWidth="1"/>
    <col min="9" max="10" width="8.7109375" style="88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25.5" customHeight="1" thickBot="1">
      <c r="A1" s="136" t="s">
        <v>84</v>
      </c>
      <c r="B1" s="137"/>
      <c r="C1" s="140" t="s">
        <v>14</v>
      </c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38"/>
      <c r="B2" s="139"/>
      <c r="C2" s="144" t="s">
        <v>0</v>
      </c>
      <c r="D2" s="144"/>
      <c r="E2" s="144"/>
      <c r="F2" s="144"/>
      <c r="G2" s="144"/>
      <c r="H2" s="143" t="s">
        <v>1</v>
      </c>
      <c r="I2" s="143"/>
      <c r="J2" s="143"/>
      <c r="K2" s="143"/>
      <c r="L2" s="143"/>
      <c r="M2" s="143"/>
    </row>
    <row r="3" spans="1:14" ht="39" thickBot="1">
      <c r="A3" s="18" t="s">
        <v>2</v>
      </c>
      <c r="B3" s="67" t="s">
        <v>3</v>
      </c>
      <c r="C3" s="20" t="s">
        <v>4</v>
      </c>
      <c r="D3" s="87" t="s">
        <v>5</v>
      </c>
      <c r="E3" s="87" t="s">
        <v>6</v>
      </c>
      <c r="F3" s="21" t="s">
        <v>7</v>
      </c>
      <c r="G3" s="19" t="s">
        <v>8</v>
      </c>
      <c r="H3" s="20" t="s">
        <v>9</v>
      </c>
      <c r="I3" s="91" t="s">
        <v>5</v>
      </c>
      <c r="J3" s="87" t="s">
        <v>10</v>
      </c>
      <c r="K3" s="21" t="s">
        <v>7</v>
      </c>
      <c r="L3" s="22" t="s">
        <v>8</v>
      </c>
      <c r="M3" s="22" t="s">
        <v>11</v>
      </c>
      <c r="N3" s="5"/>
    </row>
    <row r="4" spans="1:13" ht="25.5">
      <c r="A4" s="29" t="s">
        <v>17</v>
      </c>
      <c r="B4" s="77">
        <v>531</v>
      </c>
      <c r="C4" s="98" t="s">
        <v>127</v>
      </c>
      <c r="D4" s="30">
        <v>285.64</v>
      </c>
      <c r="E4" s="30">
        <v>611.91</v>
      </c>
      <c r="F4" s="31">
        <f>D4/B4</f>
        <v>0.5379284369114877</v>
      </c>
      <c r="G4" s="99">
        <f>E4/B4</f>
        <v>1.1523728813559322</v>
      </c>
      <c r="H4" s="100" t="s">
        <v>132</v>
      </c>
      <c r="I4" s="101">
        <v>285.64</v>
      </c>
      <c r="J4" s="101">
        <v>611.91</v>
      </c>
      <c r="K4" s="102">
        <v>0.5379284369114877</v>
      </c>
      <c r="L4" s="103">
        <v>1.1523728813559322</v>
      </c>
      <c r="M4" s="104" t="s">
        <v>138</v>
      </c>
    </row>
    <row r="5" spans="1:13" ht="25.5">
      <c r="A5" s="32" t="s">
        <v>18</v>
      </c>
      <c r="B5" s="68">
        <v>363</v>
      </c>
      <c r="C5" s="44" t="s">
        <v>110</v>
      </c>
      <c r="D5" s="34"/>
      <c r="E5" s="34"/>
      <c r="F5" s="35"/>
      <c r="G5" s="36"/>
      <c r="H5" s="110" t="s">
        <v>110</v>
      </c>
      <c r="I5" s="105">
        <f>K5*B5</f>
        <v>145.20000000000002</v>
      </c>
      <c r="J5" s="105">
        <f>L5*B5</f>
        <v>580.8000000000001</v>
      </c>
      <c r="K5" s="106">
        <v>0.4</v>
      </c>
      <c r="L5" s="107">
        <v>1.6</v>
      </c>
      <c r="M5" s="108" t="s">
        <v>141</v>
      </c>
    </row>
    <row r="6" spans="1:13" ht="12.75">
      <c r="A6" s="32" t="s">
        <v>78</v>
      </c>
      <c r="B6" s="68">
        <v>375</v>
      </c>
      <c r="C6" s="33" t="s">
        <v>95</v>
      </c>
      <c r="D6" s="34">
        <v>99.74</v>
      </c>
      <c r="E6" s="34">
        <f>D6*3</f>
        <v>299.21999999999997</v>
      </c>
      <c r="F6" s="35">
        <f aca="true" t="shared" si="0" ref="F6:F60">D6/B6</f>
        <v>0.26597333333333334</v>
      </c>
      <c r="G6" s="36">
        <f aca="true" t="shared" si="1" ref="G6:G60">E6/B6</f>
        <v>0.79792</v>
      </c>
      <c r="H6" s="32" t="s">
        <v>95</v>
      </c>
      <c r="I6" s="34">
        <v>99.74</v>
      </c>
      <c r="J6" s="34">
        <f>I6*3</f>
        <v>299.21999999999997</v>
      </c>
      <c r="K6" s="35">
        <f>I6/B6</f>
        <v>0.26597333333333334</v>
      </c>
      <c r="L6" s="42">
        <f>J6/B6</f>
        <v>0.79792</v>
      </c>
      <c r="M6" s="108" t="s">
        <v>141</v>
      </c>
    </row>
    <row r="7" spans="1:13" ht="12.75">
      <c r="A7" s="32" t="s">
        <v>19</v>
      </c>
      <c r="B7" s="68">
        <v>318</v>
      </c>
      <c r="C7" s="33" t="s">
        <v>111</v>
      </c>
      <c r="D7" s="34">
        <v>50.12</v>
      </c>
      <c r="E7" s="34">
        <f>D7*2</f>
        <v>100.24</v>
      </c>
      <c r="F7" s="35">
        <f t="shared" si="0"/>
        <v>0.15761006289308174</v>
      </c>
      <c r="G7" s="36">
        <f t="shared" si="1"/>
        <v>0.3152201257861635</v>
      </c>
      <c r="H7" s="32" t="s">
        <v>96</v>
      </c>
      <c r="I7" s="105">
        <v>110</v>
      </c>
      <c r="J7" s="105">
        <v>295</v>
      </c>
      <c r="K7" s="106">
        <f aca="true" t="shared" si="2" ref="K7:K61">I7/B7</f>
        <v>0.34591194968553457</v>
      </c>
      <c r="L7" s="107">
        <f aca="true" t="shared" si="3" ref="L7:L61">J7/B7</f>
        <v>0.9276729559748428</v>
      </c>
      <c r="M7" s="108" t="s">
        <v>139</v>
      </c>
    </row>
    <row r="8" spans="1:13" ht="12.75">
      <c r="A8" s="32" t="s">
        <v>36</v>
      </c>
      <c r="B8" s="68">
        <v>333</v>
      </c>
      <c r="C8" s="33" t="s">
        <v>42</v>
      </c>
      <c r="D8" s="34">
        <v>72.7</v>
      </c>
      <c r="E8" s="34">
        <f>D8</f>
        <v>72.7</v>
      </c>
      <c r="F8" s="35">
        <f t="shared" si="0"/>
        <v>0.21831831831831833</v>
      </c>
      <c r="G8" s="36">
        <f t="shared" si="1"/>
        <v>0.21831831831831833</v>
      </c>
      <c r="H8" s="32" t="s">
        <v>57</v>
      </c>
      <c r="I8" s="105">
        <v>110</v>
      </c>
      <c r="J8" s="105">
        <f>I8*4</f>
        <v>440</v>
      </c>
      <c r="K8" s="106">
        <f t="shared" si="2"/>
        <v>0.3303303303303303</v>
      </c>
      <c r="L8" s="107">
        <f t="shared" si="3"/>
        <v>1.3213213213213213</v>
      </c>
      <c r="M8" s="108" t="s">
        <v>139</v>
      </c>
    </row>
    <row r="9" spans="1:13" ht="12.75">
      <c r="A9" s="32" t="s">
        <v>37</v>
      </c>
      <c r="B9" s="68">
        <v>256</v>
      </c>
      <c r="C9" s="33"/>
      <c r="D9" s="34"/>
      <c r="E9" s="34"/>
      <c r="F9" s="35"/>
      <c r="G9" s="36"/>
      <c r="H9" s="32" t="s">
        <v>93</v>
      </c>
      <c r="I9" s="105">
        <v>111</v>
      </c>
      <c r="J9" s="105">
        <f>I9*5</f>
        <v>555</v>
      </c>
      <c r="K9" s="106">
        <f t="shared" si="2"/>
        <v>0.43359375</v>
      </c>
      <c r="L9" s="107">
        <f t="shared" si="3"/>
        <v>2.16796875</v>
      </c>
      <c r="M9" s="108" t="s">
        <v>139</v>
      </c>
    </row>
    <row r="10" spans="1:13" ht="22.5">
      <c r="A10" s="32" t="s">
        <v>38</v>
      </c>
      <c r="B10" s="68">
        <v>546</v>
      </c>
      <c r="C10" s="33" t="s">
        <v>112</v>
      </c>
      <c r="D10" s="34">
        <v>141.69</v>
      </c>
      <c r="E10" s="34">
        <f>D10*5</f>
        <v>708.45</v>
      </c>
      <c r="F10" s="35">
        <f t="shared" si="0"/>
        <v>0.2595054945054945</v>
      </c>
      <c r="G10" s="36">
        <f t="shared" si="1"/>
        <v>1.2975274725274726</v>
      </c>
      <c r="H10" s="127" t="s">
        <v>112</v>
      </c>
      <c r="I10" s="105">
        <v>142</v>
      </c>
      <c r="J10" s="105">
        <f>I10*5</f>
        <v>710</v>
      </c>
      <c r="K10" s="106">
        <f t="shared" si="2"/>
        <v>0.2600732600732601</v>
      </c>
      <c r="L10" s="107">
        <f t="shared" si="3"/>
        <v>1.3003663003663004</v>
      </c>
      <c r="M10" s="109" t="s">
        <v>138</v>
      </c>
    </row>
    <row r="11" spans="1:31" s="11" customFormat="1" ht="12.75">
      <c r="A11" s="32" t="s">
        <v>39</v>
      </c>
      <c r="B11" s="68">
        <v>353</v>
      </c>
      <c r="C11" s="126" t="s">
        <v>113</v>
      </c>
      <c r="D11" s="38">
        <v>46.75</v>
      </c>
      <c r="E11" s="34">
        <f>D11</f>
        <v>46.75</v>
      </c>
      <c r="F11" s="35">
        <f t="shared" si="0"/>
        <v>0.13243626062322947</v>
      </c>
      <c r="G11" s="36">
        <f t="shared" si="1"/>
        <v>0.13243626062322947</v>
      </c>
      <c r="H11" s="32" t="s">
        <v>57</v>
      </c>
      <c r="I11" s="105">
        <v>141</v>
      </c>
      <c r="J11" s="105">
        <f>I11*4</f>
        <v>564</v>
      </c>
      <c r="K11" s="106">
        <f t="shared" si="2"/>
        <v>0.39943342776203966</v>
      </c>
      <c r="L11" s="107">
        <f t="shared" si="3"/>
        <v>1.5977337110481586</v>
      </c>
      <c r="M11" s="108" t="s">
        <v>136</v>
      </c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1" customFormat="1" ht="12.75">
      <c r="A12" s="32" t="s">
        <v>40</v>
      </c>
      <c r="B12" s="68">
        <v>276</v>
      </c>
      <c r="C12" s="37"/>
      <c r="D12" s="38"/>
      <c r="E12" s="34"/>
      <c r="F12" s="35"/>
      <c r="G12" s="36"/>
      <c r="H12" s="32" t="s">
        <v>46</v>
      </c>
      <c r="I12" s="105">
        <v>88</v>
      </c>
      <c r="J12" s="105">
        <f>I12*3</f>
        <v>264</v>
      </c>
      <c r="K12" s="106">
        <f t="shared" si="2"/>
        <v>0.3188405797101449</v>
      </c>
      <c r="L12" s="107">
        <f t="shared" si="3"/>
        <v>0.9565217391304348</v>
      </c>
      <c r="M12" s="108" t="s">
        <v>139</v>
      </c>
      <c r="N12" s="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1" customFormat="1" ht="12.75">
      <c r="A13" s="32" t="s">
        <v>41</v>
      </c>
      <c r="B13" s="68">
        <v>419</v>
      </c>
      <c r="C13" s="37" t="s">
        <v>111</v>
      </c>
      <c r="D13" s="38">
        <v>48.82</v>
      </c>
      <c r="E13" s="34">
        <f>D13*2</f>
        <v>97.64</v>
      </c>
      <c r="F13" s="35">
        <f t="shared" si="0"/>
        <v>0.11651551312649165</v>
      </c>
      <c r="G13" s="36">
        <f t="shared" si="1"/>
        <v>0.2330310262529833</v>
      </c>
      <c r="H13" s="32" t="s">
        <v>57</v>
      </c>
      <c r="I13" s="105">
        <v>150</v>
      </c>
      <c r="J13" s="105">
        <f>I13*4</f>
        <v>600</v>
      </c>
      <c r="K13" s="106">
        <f t="shared" si="2"/>
        <v>0.35799522673031026</v>
      </c>
      <c r="L13" s="107">
        <f t="shared" si="3"/>
        <v>1.431980906921241</v>
      </c>
      <c r="M13" s="108" t="s">
        <v>139</v>
      </c>
      <c r="N13" s="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13" ht="12.75">
      <c r="A14" s="32" t="s">
        <v>21</v>
      </c>
      <c r="B14" s="68">
        <v>413</v>
      </c>
      <c r="C14" s="33"/>
      <c r="D14" s="34"/>
      <c r="E14" s="34"/>
      <c r="F14" s="35"/>
      <c r="G14" s="36"/>
      <c r="H14" s="32" t="s">
        <v>96</v>
      </c>
      <c r="I14" s="105">
        <v>117</v>
      </c>
      <c r="J14" s="105">
        <v>315</v>
      </c>
      <c r="K14" s="106">
        <f t="shared" si="2"/>
        <v>0.28329297820823246</v>
      </c>
      <c r="L14" s="107">
        <f t="shared" si="3"/>
        <v>0.7627118644067796</v>
      </c>
      <c r="M14" s="108" t="s">
        <v>139</v>
      </c>
    </row>
    <row r="15" spans="1:13" ht="12.75">
      <c r="A15" s="32" t="s">
        <v>22</v>
      </c>
      <c r="B15" s="68">
        <v>450</v>
      </c>
      <c r="C15" s="33" t="s">
        <v>114</v>
      </c>
      <c r="D15" s="34">
        <v>271.16</v>
      </c>
      <c r="E15" s="34">
        <v>701.96</v>
      </c>
      <c r="F15" s="35">
        <f t="shared" si="0"/>
        <v>0.6025777777777779</v>
      </c>
      <c r="G15" s="36">
        <f t="shared" si="1"/>
        <v>1.5599111111111112</v>
      </c>
      <c r="H15" s="32" t="s">
        <v>46</v>
      </c>
      <c r="I15" s="34">
        <v>271</v>
      </c>
      <c r="J15" s="105">
        <v>814</v>
      </c>
      <c r="K15" s="106">
        <f t="shared" si="2"/>
        <v>0.6022222222222222</v>
      </c>
      <c r="L15" s="107">
        <f t="shared" si="3"/>
        <v>1.808888888888889</v>
      </c>
      <c r="M15" s="108" t="s">
        <v>139</v>
      </c>
    </row>
    <row r="16" spans="1:13" ht="12.75">
      <c r="A16" s="32" t="s">
        <v>27</v>
      </c>
      <c r="B16" s="68">
        <v>147</v>
      </c>
      <c r="C16" s="33" t="s">
        <v>59</v>
      </c>
      <c r="D16" s="34">
        <v>94.01</v>
      </c>
      <c r="E16" s="34">
        <f>D16*2</f>
        <v>188.02</v>
      </c>
      <c r="F16" s="35">
        <f t="shared" si="0"/>
        <v>0.6395238095238096</v>
      </c>
      <c r="G16" s="36">
        <f t="shared" si="1"/>
        <v>1.2790476190476192</v>
      </c>
      <c r="H16" s="32" t="s">
        <v>59</v>
      </c>
      <c r="I16" s="105">
        <v>94</v>
      </c>
      <c r="J16" s="105">
        <f>I16*2</f>
        <v>188</v>
      </c>
      <c r="K16" s="106">
        <f t="shared" si="2"/>
        <v>0.6394557823129252</v>
      </c>
      <c r="L16" s="107">
        <f t="shared" si="3"/>
        <v>1.2789115646258504</v>
      </c>
      <c r="M16" s="108" t="s">
        <v>139</v>
      </c>
    </row>
    <row r="17" spans="1:13" ht="12.75">
      <c r="A17" s="32" t="s">
        <v>79</v>
      </c>
      <c r="B17" s="68">
        <v>148</v>
      </c>
      <c r="C17" s="33"/>
      <c r="D17" s="34"/>
      <c r="E17" s="34"/>
      <c r="F17" s="35"/>
      <c r="G17" s="36"/>
      <c r="H17" s="32" t="s">
        <v>59</v>
      </c>
      <c r="I17" s="105">
        <v>63</v>
      </c>
      <c r="J17" s="105">
        <f>I17*2</f>
        <v>126</v>
      </c>
      <c r="K17" s="106">
        <f t="shared" si="2"/>
        <v>0.42567567567567566</v>
      </c>
      <c r="L17" s="107">
        <f t="shared" si="3"/>
        <v>0.8513513513513513</v>
      </c>
      <c r="M17" s="108" t="s">
        <v>139</v>
      </c>
    </row>
    <row r="18" spans="1:13" ht="12.75">
      <c r="A18" s="32" t="s">
        <v>28</v>
      </c>
      <c r="B18" s="68">
        <v>296</v>
      </c>
      <c r="C18" s="44" t="s">
        <v>116</v>
      </c>
      <c r="D18" s="34"/>
      <c r="E18" s="34"/>
      <c r="F18" s="35"/>
      <c r="G18" s="36"/>
      <c r="H18" s="110" t="s">
        <v>116</v>
      </c>
      <c r="I18" s="105">
        <v>99</v>
      </c>
      <c r="J18" s="105">
        <f>I18*4</f>
        <v>396</v>
      </c>
      <c r="K18" s="106">
        <f t="shared" si="2"/>
        <v>0.3344594594594595</v>
      </c>
      <c r="L18" s="107">
        <f t="shared" si="3"/>
        <v>1.337837837837838</v>
      </c>
      <c r="M18" s="108" t="s">
        <v>139</v>
      </c>
    </row>
    <row r="19" spans="1:13" ht="12.75">
      <c r="A19" s="32" t="s">
        <v>30</v>
      </c>
      <c r="B19" s="68">
        <v>465</v>
      </c>
      <c r="C19" s="33"/>
      <c r="D19" s="34"/>
      <c r="E19" s="34"/>
      <c r="F19" s="35"/>
      <c r="G19" s="36"/>
      <c r="H19" s="110" t="s">
        <v>46</v>
      </c>
      <c r="I19" s="105">
        <f>B19*K19</f>
        <v>186</v>
      </c>
      <c r="J19" s="105">
        <f>B19*L19</f>
        <v>744</v>
      </c>
      <c r="K19" s="106">
        <v>0.4</v>
      </c>
      <c r="L19" s="107">
        <v>1.6</v>
      </c>
      <c r="M19" s="108" t="s">
        <v>136</v>
      </c>
    </row>
    <row r="20" spans="1:13" ht="12.75">
      <c r="A20" s="32" t="s">
        <v>31</v>
      </c>
      <c r="B20" s="68">
        <v>294</v>
      </c>
      <c r="C20" s="33" t="s">
        <v>73</v>
      </c>
      <c r="D20" s="34">
        <v>106.99</v>
      </c>
      <c r="E20" s="34">
        <f>D20*3</f>
        <v>320.96999999999997</v>
      </c>
      <c r="F20" s="35">
        <f t="shared" si="0"/>
        <v>0.36391156462585034</v>
      </c>
      <c r="G20" s="36">
        <f t="shared" si="1"/>
        <v>1.091734693877551</v>
      </c>
      <c r="H20" s="32" t="s">
        <v>73</v>
      </c>
      <c r="I20" s="34">
        <v>106.99</v>
      </c>
      <c r="J20" s="34">
        <f>I20*3</f>
        <v>320.96999999999997</v>
      </c>
      <c r="K20" s="106">
        <f t="shared" si="2"/>
        <v>0.36391156462585034</v>
      </c>
      <c r="L20" s="107">
        <f t="shared" si="3"/>
        <v>1.091734693877551</v>
      </c>
      <c r="M20" s="108" t="s">
        <v>141</v>
      </c>
    </row>
    <row r="21" spans="1:31" s="11" customFormat="1" ht="12.75">
      <c r="A21" s="32" t="s">
        <v>32</v>
      </c>
      <c r="B21" s="68">
        <v>390</v>
      </c>
      <c r="C21" s="37" t="s">
        <v>98</v>
      </c>
      <c r="D21" s="38">
        <v>123.39</v>
      </c>
      <c r="E21" s="34">
        <f>D21*4</f>
        <v>493.56</v>
      </c>
      <c r="F21" s="35">
        <f t="shared" si="0"/>
        <v>0.3163846153846154</v>
      </c>
      <c r="G21" s="36">
        <f t="shared" si="1"/>
        <v>1.2655384615384615</v>
      </c>
      <c r="H21" s="32" t="s">
        <v>98</v>
      </c>
      <c r="I21" s="38">
        <v>123.39</v>
      </c>
      <c r="J21" s="34">
        <f>I21*4</f>
        <v>493.56</v>
      </c>
      <c r="K21" s="106">
        <f t="shared" si="2"/>
        <v>0.3163846153846154</v>
      </c>
      <c r="L21" s="107">
        <f t="shared" si="3"/>
        <v>1.2655384615384615</v>
      </c>
      <c r="M21" s="108" t="s">
        <v>139</v>
      </c>
      <c r="N21" s="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1" customFormat="1" ht="12.75">
      <c r="A22" s="32" t="s">
        <v>94</v>
      </c>
      <c r="B22" s="68">
        <v>272</v>
      </c>
      <c r="C22" s="44" t="s">
        <v>116</v>
      </c>
      <c r="D22" s="66">
        <v>129</v>
      </c>
      <c r="E22" s="34">
        <f>D22*4</f>
        <v>516</v>
      </c>
      <c r="F22" s="35">
        <f t="shared" si="0"/>
        <v>0.4742647058823529</v>
      </c>
      <c r="G22" s="36">
        <f t="shared" si="1"/>
        <v>1.8970588235294117</v>
      </c>
      <c r="H22" s="110" t="s">
        <v>116</v>
      </c>
      <c r="I22" s="66">
        <v>129</v>
      </c>
      <c r="J22" s="34">
        <f>I22*4</f>
        <v>516</v>
      </c>
      <c r="K22" s="106">
        <f t="shared" si="2"/>
        <v>0.4742647058823529</v>
      </c>
      <c r="L22" s="107">
        <f t="shared" si="3"/>
        <v>1.8970588235294117</v>
      </c>
      <c r="M22" s="109" t="s">
        <v>141</v>
      </c>
      <c r="N22" s="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1" customFormat="1" ht="25.5">
      <c r="A23" s="32" t="s">
        <v>33</v>
      </c>
      <c r="B23" s="68">
        <v>429</v>
      </c>
      <c r="C23" s="37" t="s">
        <v>117</v>
      </c>
      <c r="D23" s="59">
        <v>168.75</v>
      </c>
      <c r="E23" s="34">
        <v>531.75</v>
      </c>
      <c r="F23" s="35">
        <f t="shared" si="0"/>
        <v>0.39335664335664333</v>
      </c>
      <c r="G23" s="36">
        <f t="shared" si="1"/>
        <v>1.2395104895104896</v>
      </c>
      <c r="H23" s="110" t="s">
        <v>128</v>
      </c>
      <c r="I23" s="105">
        <v>169</v>
      </c>
      <c r="J23" s="34">
        <v>531.75</v>
      </c>
      <c r="K23" s="106">
        <f t="shared" si="2"/>
        <v>0.3939393939393939</v>
      </c>
      <c r="L23" s="107">
        <f t="shared" si="3"/>
        <v>1.2395104895104896</v>
      </c>
      <c r="M23" s="108" t="s">
        <v>139</v>
      </c>
      <c r="N23" s="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13" ht="12.75">
      <c r="A24" s="32" t="s">
        <v>85</v>
      </c>
      <c r="B24" s="68">
        <v>371</v>
      </c>
      <c r="C24" s="33" t="s">
        <v>118</v>
      </c>
      <c r="D24" s="34">
        <v>117.12</v>
      </c>
      <c r="E24" s="34">
        <f>D24*4</f>
        <v>468.48</v>
      </c>
      <c r="F24" s="35">
        <f t="shared" si="0"/>
        <v>0.31568733153638817</v>
      </c>
      <c r="G24" s="36">
        <f t="shared" si="1"/>
        <v>1.2627493261455527</v>
      </c>
      <c r="H24" s="127" t="s">
        <v>118</v>
      </c>
      <c r="I24" s="34">
        <v>117.12</v>
      </c>
      <c r="J24" s="34">
        <f>I24*4</f>
        <v>468.48</v>
      </c>
      <c r="K24" s="106">
        <f t="shared" si="2"/>
        <v>0.31568733153638817</v>
      </c>
      <c r="L24" s="107">
        <f t="shared" si="3"/>
        <v>1.2627493261455527</v>
      </c>
      <c r="M24" s="108" t="s">
        <v>141</v>
      </c>
    </row>
    <row r="25" spans="1:13" ht="22.5">
      <c r="A25" s="32" t="s">
        <v>86</v>
      </c>
      <c r="B25" s="68">
        <v>507</v>
      </c>
      <c r="C25" s="33" t="s">
        <v>119</v>
      </c>
      <c r="D25" s="34">
        <v>189.23</v>
      </c>
      <c r="E25" s="34">
        <f>D25*3</f>
        <v>567.6899999999999</v>
      </c>
      <c r="F25" s="35">
        <f t="shared" si="0"/>
        <v>0.37323471400394476</v>
      </c>
      <c r="G25" s="36">
        <f t="shared" si="1"/>
        <v>1.119704142011834</v>
      </c>
      <c r="H25" s="32" t="s">
        <v>88</v>
      </c>
      <c r="I25" s="34">
        <v>189.23</v>
      </c>
      <c r="J25" s="105">
        <f>I25*4</f>
        <v>756.92</v>
      </c>
      <c r="K25" s="106">
        <f t="shared" si="2"/>
        <v>0.37323471400394476</v>
      </c>
      <c r="L25" s="107">
        <f t="shared" si="3"/>
        <v>1.492938856015779</v>
      </c>
      <c r="M25" s="109" t="s">
        <v>143</v>
      </c>
    </row>
    <row r="26" spans="1:13" ht="22.5">
      <c r="A26" s="32" t="s">
        <v>87</v>
      </c>
      <c r="B26" s="68">
        <v>527</v>
      </c>
      <c r="C26" s="33" t="s">
        <v>99</v>
      </c>
      <c r="D26" s="34">
        <v>268</v>
      </c>
      <c r="E26" s="34">
        <v>803</v>
      </c>
      <c r="F26" s="35">
        <f t="shared" si="0"/>
        <v>0.50853889943074</v>
      </c>
      <c r="G26" s="36">
        <f t="shared" si="1"/>
        <v>1.523719165085389</v>
      </c>
      <c r="H26" s="32" t="s">
        <v>99</v>
      </c>
      <c r="I26" s="34">
        <v>268</v>
      </c>
      <c r="J26" s="34">
        <v>803</v>
      </c>
      <c r="K26" s="106">
        <f t="shared" si="2"/>
        <v>0.50853889943074</v>
      </c>
      <c r="L26" s="107">
        <f t="shared" si="3"/>
        <v>1.523719165085389</v>
      </c>
      <c r="M26" s="109" t="s">
        <v>138</v>
      </c>
    </row>
    <row r="27" spans="1:13" ht="22.5">
      <c r="A27" s="32" t="s">
        <v>34</v>
      </c>
      <c r="B27" s="68">
        <v>701</v>
      </c>
      <c r="C27" s="33" t="s">
        <v>142</v>
      </c>
      <c r="D27" s="34">
        <v>173.83</v>
      </c>
      <c r="E27" s="34">
        <v>317.82</v>
      </c>
      <c r="F27" s="35">
        <f t="shared" si="0"/>
        <v>0.24797432239657632</v>
      </c>
      <c r="G27" s="36">
        <f t="shared" si="1"/>
        <v>0.45338088445078456</v>
      </c>
      <c r="H27" s="32" t="s">
        <v>43</v>
      </c>
      <c r="I27" s="105">
        <f>K27*B27</f>
        <v>280.40000000000003</v>
      </c>
      <c r="J27" s="105">
        <f>L27*B27</f>
        <v>1121.6000000000001</v>
      </c>
      <c r="K27" s="106">
        <v>0.4</v>
      </c>
      <c r="L27" s="107">
        <v>1.6</v>
      </c>
      <c r="M27" s="109" t="s">
        <v>137</v>
      </c>
    </row>
    <row r="28" spans="1:13" ht="12.75">
      <c r="A28" s="32" t="s">
        <v>35</v>
      </c>
      <c r="B28" s="68">
        <v>342</v>
      </c>
      <c r="C28" s="33" t="s">
        <v>101</v>
      </c>
      <c r="D28" s="34">
        <v>63.57</v>
      </c>
      <c r="E28" s="34">
        <v>108.8</v>
      </c>
      <c r="F28" s="35">
        <f t="shared" si="0"/>
        <v>0.18587719298245614</v>
      </c>
      <c r="G28" s="36">
        <f t="shared" si="1"/>
        <v>0.3181286549707602</v>
      </c>
      <c r="H28" s="110" t="s">
        <v>101</v>
      </c>
      <c r="I28" s="105">
        <v>64</v>
      </c>
      <c r="J28" s="105">
        <v>108</v>
      </c>
      <c r="K28" s="106">
        <f t="shared" si="2"/>
        <v>0.1871345029239766</v>
      </c>
      <c r="L28" s="107">
        <f t="shared" si="3"/>
        <v>0.3157894736842105</v>
      </c>
      <c r="M28" s="108" t="s">
        <v>139</v>
      </c>
    </row>
    <row r="29" spans="1:13" ht="12.75">
      <c r="A29" s="32" t="s">
        <v>75</v>
      </c>
      <c r="B29" s="68">
        <v>460</v>
      </c>
      <c r="C29" s="33" t="s">
        <v>88</v>
      </c>
      <c r="D29" s="34">
        <v>166.89</v>
      </c>
      <c r="E29" s="34">
        <f>D29*4</f>
        <v>667.56</v>
      </c>
      <c r="F29" s="35">
        <f t="shared" si="0"/>
        <v>0.36280434782608695</v>
      </c>
      <c r="G29" s="36">
        <f t="shared" si="1"/>
        <v>1.4512173913043478</v>
      </c>
      <c r="H29" s="32" t="s">
        <v>88</v>
      </c>
      <c r="I29" s="105">
        <v>167</v>
      </c>
      <c r="J29" s="105">
        <f>I29*4</f>
        <v>668</v>
      </c>
      <c r="K29" s="106">
        <f t="shared" si="2"/>
        <v>0.3630434782608696</v>
      </c>
      <c r="L29" s="107">
        <f t="shared" si="3"/>
        <v>1.4521739130434783</v>
      </c>
      <c r="M29" s="108" t="s">
        <v>139</v>
      </c>
    </row>
    <row r="30" spans="1:13" ht="22.5">
      <c r="A30" s="32" t="s">
        <v>76</v>
      </c>
      <c r="B30" s="68">
        <v>344</v>
      </c>
      <c r="C30" s="33" t="s">
        <v>16</v>
      </c>
      <c r="D30" s="34">
        <v>103.42</v>
      </c>
      <c r="E30" s="34">
        <f>D30*3</f>
        <v>310.26</v>
      </c>
      <c r="F30" s="35">
        <f t="shared" si="0"/>
        <v>0.3006395348837209</v>
      </c>
      <c r="G30" s="36">
        <f t="shared" si="1"/>
        <v>0.9019186046511628</v>
      </c>
      <c r="H30" s="32" t="s">
        <v>68</v>
      </c>
      <c r="I30" s="34">
        <v>103.42</v>
      </c>
      <c r="J30" s="105">
        <f>I30*4</f>
        <v>413.68</v>
      </c>
      <c r="K30" s="106">
        <f t="shared" si="2"/>
        <v>0.3006395348837209</v>
      </c>
      <c r="L30" s="107">
        <f t="shared" si="3"/>
        <v>1.2025581395348837</v>
      </c>
      <c r="M30" s="109" t="s">
        <v>143</v>
      </c>
    </row>
    <row r="31" spans="1:31" s="11" customFormat="1" ht="25.5">
      <c r="A31" s="32" t="s">
        <v>80</v>
      </c>
      <c r="B31" s="68">
        <v>348</v>
      </c>
      <c r="C31" s="37" t="s">
        <v>120</v>
      </c>
      <c r="D31" s="66">
        <v>66.63</v>
      </c>
      <c r="E31" s="34">
        <f>D31*2</f>
        <v>133.26</v>
      </c>
      <c r="F31" s="35">
        <f t="shared" si="0"/>
        <v>0.1914655172413793</v>
      </c>
      <c r="G31" s="36">
        <f t="shared" si="1"/>
        <v>0.3829310344827586</v>
      </c>
      <c r="H31" s="110" t="s">
        <v>144</v>
      </c>
      <c r="I31" s="105">
        <v>125</v>
      </c>
      <c r="J31" s="105">
        <f>I31*2</f>
        <v>250</v>
      </c>
      <c r="K31" s="106">
        <f t="shared" si="2"/>
        <v>0.35919540229885055</v>
      </c>
      <c r="L31" s="107">
        <f t="shared" si="3"/>
        <v>0.7183908045977011</v>
      </c>
      <c r="M31" s="108" t="s">
        <v>139</v>
      </c>
      <c r="N31" s="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1" customFormat="1" ht="12.75">
      <c r="A32" s="32" t="s">
        <v>51</v>
      </c>
      <c r="B32" s="68">
        <v>468</v>
      </c>
      <c r="C32" s="45" t="s">
        <v>121</v>
      </c>
      <c r="D32" s="38">
        <v>129.34</v>
      </c>
      <c r="E32" s="34">
        <f>D32*2</f>
        <v>258.68</v>
      </c>
      <c r="F32" s="35">
        <f t="shared" si="0"/>
        <v>0.27636752136752135</v>
      </c>
      <c r="G32" s="36">
        <f t="shared" si="1"/>
        <v>0.5527350427350427</v>
      </c>
      <c r="H32" s="32" t="s">
        <v>73</v>
      </c>
      <c r="I32" s="38">
        <v>129.34</v>
      </c>
      <c r="J32" s="105">
        <f>I32*3</f>
        <v>388.02</v>
      </c>
      <c r="K32" s="106">
        <f t="shared" si="2"/>
        <v>0.27636752136752135</v>
      </c>
      <c r="L32" s="107">
        <f t="shared" si="3"/>
        <v>0.8291025641025641</v>
      </c>
      <c r="M32" s="108" t="s">
        <v>139</v>
      </c>
      <c r="N32" s="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1" customFormat="1" ht="12.75">
      <c r="A33" s="32" t="s">
        <v>52</v>
      </c>
      <c r="B33" s="68">
        <v>294</v>
      </c>
      <c r="C33" s="37" t="s">
        <v>16</v>
      </c>
      <c r="D33" s="38">
        <v>128.49</v>
      </c>
      <c r="E33" s="34">
        <f>D33*3</f>
        <v>385.47</v>
      </c>
      <c r="F33" s="35">
        <f t="shared" si="0"/>
        <v>0.43704081632653063</v>
      </c>
      <c r="G33" s="36">
        <f t="shared" si="1"/>
        <v>1.3111224489795918</v>
      </c>
      <c r="H33" s="32" t="s">
        <v>73</v>
      </c>
      <c r="I33" s="38">
        <v>128.49</v>
      </c>
      <c r="J33" s="34">
        <f>I33*3</f>
        <v>385.47</v>
      </c>
      <c r="K33" s="106">
        <f t="shared" si="2"/>
        <v>0.43704081632653063</v>
      </c>
      <c r="L33" s="107">
        <f t="shared" si="3"/>
        <v>1.3111224489795918</v>
      </c>
      <c r="M33" s="108" t="s">
        <v>141</v>
      </c>
      <c r="N33" s="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13" ht="12.75">
      <c r="A34" s="32" t="s">
        <v>53</v>
      </c>
      <c r="B34" s="68">
        <v>211</v>
      </c>
      <c r="C34" s="33" t="s">
        <v>42</v>
      </c>
      <c r="D34" s="34">
        <v>23.48</v>
      </c>
      <c r="E34" s="34">
        <f>D34</f>
        <v>23.48</v>
      </c>
      <c r="F34" s="35">
        <f t="shared" si="0"/>
        <v>0.11127962085308057</v>
      </c>
      <c r="G34" s="36">
        <f t="shared" si="1"/>
        <v>0.11127962085308057</v>
      </c>
      <c r="H34" s="110" t="s">
        <v>59</v>
      </c>
      <c r="I34" s="105">
        <v>63</v>
      </c>
      <c r="J34" s="105">
        <v>127</v>
      </c>
      <c r="K34" s="106">
        <f t="shared" si="2"/>
        <v>0.2985781990521327</v>
      </c>
      <c r="L34" s="107">
        <f t="shared" si="3"/>
        <v>0.6018957345971564</v>
      </c>
      <c r="M34" s="108" t="s">
        <v>139</v>
      </c>
    </row>
    <row r="35" spans="1:13" ht="12.75">
      <c r="A35" s="110" t="s">
        <v>54</v>
      </c>
      <c r="B35" s="68">
        <v>148</v>
      </c>
      <c r="C35" s="33" t="s">
        <v>111</v>
      </c>
      <c r="D35" s="34">
        <v>43.41</v>
      </c>
      <c r="E35" s="34">
        <f>D35*2</f>
        <v>86.82</v>
      </c>
      <c r="F35" s="35">
        <f t="shared" si="0"/>
        <v>0.2933108108108108</v>
      </c>
      <c r="G35" s="36">
        <f t="shared" si="1"/>
        <v>0.5866216216216216</v>
      </c>
      <c r="H35" s="32" t="s">
        <v>45</v>
      </c>
      <c r="I35" s="105">
        <v>62</v>
      </c>
      <c r="J35" s="105">
        <f>I35*3</f>
        <v>186</v>
      </c>
      <c r="K35" s="106">
        <f t="shared" si="2"/>
        <v>0.4189189189189189</v>
      </c>
      <c r="L35" s="107">
        <f t="shared" si="3"/>
        <v>1.2567567567567568</v>
      </c>
      <c r="M35" s="108" t="s">
        <v>139</v>
      </c>
    </row>
    <row r="36" spans="1:13" ht="12.75">
      <c r="A36" s="32" t="s">
        <v>55</v>
      </c>
      <c r="B36" s="68">
        <v>467</v>
      </c>
      <c r="C36" s="33" t="s">
        <v>122</v>
      </c>
      <c r="D36" s="34">
        <v>149.4</v>
      </c>
      <c r="E36" s="34">
        <v>448.06</v>
      </c>
      <c r="F36" s="35">
        <f t="shared" si="0"/>
        <v>0.319914346895075</v>
      </c>
      <c r="G36" s="36">
        <f t="shared" si="1"/>
        <v>0.9594432548179872</v>
      </c>
      <c r="H36" s="32" t="s">
        <v>68</v>
      </c>
      <c r="I36" s="105">
        <v>149</v>
      </c>
      <c r="J36" s="105">
        <f>I36*4</f>
        <v>596</v>
      </c>
      <c r="K36" s="106">
        <f t="shared" si="2"/>
        <v>0.31905781584582443</v>
      </c>
      <c r="L36" s="107">
        <f t="shared" si="3"/>
        <v>1.2762312633832977</v>
      </c>
      <c r="M36" s="108" t="s">
        <v>139</v>
      </c>
    </row>
    <row r="37" spans="1:13" ht="12.75">
      <c r="A37" s="32" t="s">
        <v>56</v>
      </c>
      <c r="B37" s="68">
        <v>347</v>
      </c>
      <c r="C37" s="33" t="s">
        <v>73</v>
      </c>
      <c r="D37" s="34">
        <v>189.8</v>
      </c>
      <c r="E37" s="34">
        <f>D37*3</f>
        <v>569.4000000000001</v>
      </c>
      <c r="F37" s="35">
        <f t="shared" si="0"/>
        <v>0.5469740634005764</v>
      </c>
      <c r="G37" s="36">
        <f t="shared" si="1"/>
        <v>1.6409221902017295</v>
      </c>
      <c r="H37" s="32" t="s">
        <v>73</v>
      </c>
      <c r="I37" s="34">
        <v>189.8</v>
      </c>
      <c r="J37" s="34">
        <f>I37*3</f>
        <v>569.4000000000001</v>
      </c>
      <c r="K37" s="106">
        <f t="shared" si="2"/>
        <v>0.5469740634005764</v>
      </c>
      <c r="L37" s="107">
        <f t="shared" si="3"/>
        <v>1.6409221902017295</v>
      </c>
      <c r="M37" s="108" t="s">
        <v>141</v>
      </c>
    </row>
    <row r="38" spans="1:13" ht="12.75">
      <c r="A38" s="32" t="s">
        <v>58</v>
      </c>
      <c r="B38" s="68">
        <v>260</v>
      </c>
      <c r="C38" s="33" t="s">
        <v>42</v>
      </c>
      <c r="D38" s="34">
        <v>145.08</v>
      </c>
      <c r="E38" s="34">
        <f>D38</f>
        <v>145.08</v>
      </c>
      <c r="F38" s="35">
        <f t="shared" si="0"/>
        <v>0.558</v>
      </c>
      <c r="G38" s="36">
        <f t="shared" si="1"/>
        <v>0.558</v>
      </c>
      <c r="H38" s="32" t="s">
        <v>73</v>
      </c>
      <c r="I38" s="34">
        <v>145.08</v>
      </c>
      <c r="J38" s="105">
        <f>I38*3</f>
        <v>435.24</v>
      </c>
      <c r="K38" s="106">
        <f t="shared" si="2"/>
        <v>0.558</v>
      </c>
      <c r="L38" s="107">
        <f t="shared" si="3"/>
        <v>1.674</v>
      </c>
      <c r="M38" s="108" t="s">
        <v>139</v>
      </c>
    </row>
    <row r="39" spans="1:31" s="11" customFormat="1" ht="12.75">
      <c r="A39" s="32" t="s">
        <v>60</v>
      </c>
      <c r="B39" s="68">
        <v>302</v>
      </c>
      <c r="C39" s="37" t="s">
        <v>73</v>
      </c>
      <c r="D39" s="38">
        <v>102.18</v>
      </c>
      <c r="E39" s="34">
        <f>D39*3</f>
        <v>306.54</v>
      </c>
      <c r="F39" s="35">
        <f t="shared" si="0"/>
        <v>0.33834437086092717</v>
      </c>
      <c r="G39" s="36">
        <f t="shared" si="1"/>
        <v>1.0150331125827816</v>
      </c>
      <c r="H39" s="32" t="s">
        <v>45</v>
      </c>
      <c r="I39" s="105">
        <v>120</v>
      </c>
      <c r="J39" s="105">
        <f>I39*3</f>
        <v>360</v>
      </c>
      <c r="K39" s="106">
        <f t="shared" si="2"/>
        <v>0.3973509933774834</v>
      </c>
      <c r="L39" s="107">
        <f t="shared" si="3"/>
        <v>1.1920529801324504</v>
      </c>
      <c r="M39" s="108" t="s">
        <v>139</v>
      </c>
      <c r="N39" s="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1" customFormat="1" ht="12.75">
      <c r="A40" s="32" t="s">
        <v>20</v>
      </c>
      <c r="B40" s="68">
        <v>219</v>
      </c>
      <c r="C40" s="44" t="s">
        <v>73</v>
      </c>
      <c r="D40" s="38"/>
      <c r="E40" s="34"/>
      <c r="F40" s="35"/>
      <c r="G40" s="36"/>
      <c r="H40" s="110" t="s">
        <v>129</v>
      </c>
      <c r="I40" s="105">
        <v>88</v>
      </c>
      <c r="J40" s="105">
        <v>229</v>
      </c>
      <c r="K40" s="106">
        <f t="shared" si="2"/>
        <v>0.4018264840182648</v>
      </c>
      <c r="L40" s="107">
        <f t="shared" si="3"/>
        <v>1.0456621004566211</v>
      </c>
      <c r="M40" s="108" t="s">
        <v>139</v>
      </c>
      <c r="N40" s="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11" customFormat="1" ht="12.75">
      <c r="A41" s="32" t="s">
        <v>61</v>
      </c>
      <c r="B41" s="68">
        <v>465</v>
      </c>
      <c r="C41" s="37"/>
      <c r="D41" s="38"/>
      <c r="E41" s="34"/>
      <c r="F41" s="35"/>
      <c r="G41" s="36"/>
      <c r="H41" s="32" t="s">
        <v>45</v>
      </c>
      <c r="I41" s="105">
        <v>167</v>
      </c>
      <c r="J41" s="105">
        <f>I41*3</f>
        <v>501</v>
      </c>
      <c r="K41" s="106">
        <f t="shared" si="2"/>
        <v>0.35913978494623655</v>
      </c>
      <c r="L41" s="107">
        <f t="shared" si="3"/>
        <v>1.0774193548387097</v>
      </c>
      <c r="M41" s="108" t="s">
        <v>139</v>
      </c>
      <c r="N41" s="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13" ht="12.75">
      <c r="A42" s="32" t="s">
        <v>62</v>
      </c>
      <c r="B42" s="68">
        <v>240</v>
      </c>
      <c r="C42" s="33" t="s">
        <v>42</v>
      </c>
      <c r="D42" s="34">
        <v>54.59</v>
      </c>
      <c r="E42" s="34">
        <f>D42</f>
        <v>54.59</v>
      </c>
      <c r="F42" s="35">
        <f t="shared" si="0"/>
        <v>0.22745833333333335</v>
      </c>
      <c r="G42" s="36">
        <f t="shared" si="1"/>
        <v>0.22745833333333335</v>
      </c>
      <c r="H42" s="110" t="s">
        <v>129</v>
      </c>
      <c r="I42" s="105">
        <v>88</v>
      </c>
      <c r="J42" s="105">
        <v>229</v>
      </c>
      <c r="K42" s="106">
        <f t="shared" si="2"/>
        <v>0.36666666666666664</v>
      </c>
      <c r="L42" s="107">
        <f t="shared" si="3"/>
        <v>0.9541666666666667</v>
      </c>
      <c r="M42" s="108" t="s">
        <v>139</v>
      </c>
    </row>
    <row r="43" spans="1:13" ht="12.75">
      <c r="A43" s="32" t="s">
        <v>91</v>
      </c>
      <c r="B43" s="68">
        <v>355</v>
      </c>
      <c r="C43" s="33"/>
      <c r="D43" s="34"/>
      <c r="E43" s="34"/>
      <c r="F43" s="35"/>
      <c r="G43" s="36"/>
      <c r="H43" s="32" t="s">
        <v>46</v>
      </c>
      <c r="I43" s="105">
        <v>98</v>
      </c>
      <c r="J43" s="105">
        <f>I43*3</f>
        <v>294</v>
      </c>
      <c r="K43" s="106">
        <f t="shared" si="2"/>
        <v>0.27605633802816903</v>
      </c>
      <c r="L43" s="107">
        <f t="shared" si="3"/>
        <v>0.828169014084507</v>
      </c>
      <c r="M43" s="108" t="s">
        <v>139</v>
      </c>
    </row>
    <row r="44" spans="1:13" ht="12.75">
      <c r="A44" s="32" t="s">
        <v>81</v>
      </c>
      <c r="B44" s="68">
        <v>506</v>
      </c>
      <c r="C44" s="33"/>
      <c r="D44" s="34"/>
      <c r="E44" s="34"/>
      <c r="F44" s="35"/>
      <c r="G44" s="36"/>
      <c r="H44" s="32" t="s">
        <v>43</v>
      </c>
      <c r="I44" s="105">
        <v>202</v>
      </c>
      <c r="J44" s="105">
        <f>I44*4</f>
        <v>808</v>
      </c>
      <c r="K44" s="106">
        <f t="shared" si="2"/>
        <v>0.39920948616600793</v>
      </c>
      <c r="L44" s="107">
        <f t="shared" si="3"/>
        <v>1.5968379446640317</v>
      </c>
      <c r="M44" s="108" t="s">
        <v>136</v>
      </c>
    </row>
    <row r="45" spans="1:13" ht="12.75">
      <c r="A45" s="32" t="s">
        <v>77</v>
      </c>
      <c r="B45" s="68">
        <v>271</v>
      </c>
      <c r="C45" s="33"/>
      <c r="D45" s="34"/>
      <c r="E45" s="34"/>
      <c r="F45" s="35"/>
      <c r="G45" s="36"/>
      <c r="H45" s="32" t="s">
        <v>59</v>
      </c>
      <c r="I45" s="105">
        <v>70</v>
      </c>
      <c r="J45" s="105">
        <f>I45*2</f>
        <v>140</v>
      </c>
      <c r="K45" s="106">
        <f t="shared" si="2"/>
        <v>0.25830258302583026</v>
      </c>
      <c r="L45" s="107">
        <f t="shared" si="3"/>
        <v>0.5166051660516605</v>
      </c>
      <c r="M45" s="108" t="s">
        <v>139</v>
      </c>
    </row>
    <row r="46" spans="1:13" ht="12.75">
      <c r="A46" s="32" t="s">
        <v>47</v>
      </c>
      <c r="B46" s="68">
        <v>714</v>
      </c>
      <c r="C46" s="45" t="s">
        <v>123</v>
      </c>
      <c r="D46" s="34">
        <v>222.91</v>
      </c>
      <c r="E46" s="34">
        <v>475.09</v>
      </c>
      <c r="F46" s="35">
        <f t="shared" si="0"/>
        <v>0.31219887955182074</v>
      </c>
      <c r="G46" s="36">
        <f t="shared" si="1"/>
        <v>0.6653921568627451</v>
      </c>
      <c r="H46" s="32" t="s">
        <v>43</v>
      </c>
      <c r="I46" s="105">
        <v>286</v>
      </c>
      <c r="J46" s="105">
        <f>I46*4</f>
        <v>1144</v>
      </c>
      <c r="K46" s="106">
        <f t="shared" si="2"/>
        <v>0.4005602240896359</v>
      </c>
      <c r="L46" s="107">
        <f t="shared" si="3"/>
        <v>1.6022408963585435</v>
      </c>
      <c r="M46" s="109" t="s">
        <v>136</v>
      </c>
    </row>
    <row r="47" spans="1:13" ht="12.75">
      <c r="A47" s="32" t="s">
        <v>48</v>
      </c>
      <c r="B47" s="68">
        <v>276</v>
      </c>
      <c r="C47" s="33" t="s">
        <v>73</v>
      </c>
      <c r="D47" s="34">
        <v>102.75</v>
      </c>
      <c r="E47" s="34">
        <f>D47*3</f>
        <v>308.25</v>
      </c>
      <c r="F47" s="35">
        <f t="shared" si="0"/>
        <v>0.37228260869565216</v>
      </c>
      <c r="G47" s="36">
        <f t="shared" si="1"/>
        <v>1.1168478260869565</v>
      </c>
      <c r="H47" s="32" t="s">
        <v>73</v>
      </c>
      <c r="I47" s="34">
        <v>102.75</v>
      </c>
      <c r="J47" s="34">
        <f>I47*3</f>
        <v>308.25</v>
      </c>
      <c r="K47" s="106">
        <f t="shared" si="2"/>
        <v>0.37228260869565216</v>
      </c>
      <c r="L47" s="107">
        <f t="shared" si="3"/>
        <v>1.1168478260869565</v>
      </c>
      <c r="M47" s="108" t="s">
        <v>141</v>
      </c>
    </row>
    <row r="48" spans="1:13" ht="12.75">
      <c r="A48" s="32" t="s">
        <v>92</v>
      </c>
      <c r="B48" s="68">
        <v>533</v>
      </c>
      <c r="C48" s="33" t="s">
        <v>124</v>
      </c>
      <c r="D48" s="34">
        <v>69.61</v>
      </c>
      <c r="E48" s="34">
        <f>D48</f>
        <v>69.61</v>
      </c>
      <c r="F48" s="35">
        <f t="shared" si="0"/>
        <v>0.1306003752345216</v>
      </c>
      <c r="G48" s="36">
        <f t="shared" si="1"/>
        <v>0.1306003752345216</v>
      </c>
      <c r="H48" s="110" t="s">
        <v>43</v>
      </c>
      <c r="I48" s="105">
        <f>B48*K48</f>
        <v>213.20000000000002</v>
      </c>
      <c r="J48" s="105">
        <f>B48*L48</f>
        <v>852.8000000000001</v>
      </c>
      <c r="K48" s="106">
        <v>0.4</v>
      </c>
      <c r="L48" s="107">
        <v>1.6</v>
      </c>
      <c r="M48" s="109" t="s">
        <v>136</v>
      </c>
    </row>
    <row r="49" spans="1:31" s="11" customFormat="1" ht="12.75">
      <c r="A49" s="32" t="s">
        <v>49</v>
      </c>
      <c r="B49" s="68">
        <v>346</v>
      </c>
      <c r="C49" s="37" t="s">
        <v>101</v>
      </c>
      <c r="D49" s="38">
        <v>102.64</v>
      </c>
      <c r="E49" s="34">
        <v>168.65</v>
      </c>
      <c r="F49" s="35">
        <f t="shared" si="0"/>
        <v>0.29664739884393065</v>
      </c>
      <c r="G49" s="36">
        <f t="shared" si="1"/>
        <v>0.4874277456647399</v>
      </c>
      <c r="H49" s="32" t="s">
        <v>46</v>
      </c>
      <c r="I49" s="105">
        <v>125</v>
      </c>
      <c r="J49" s="105">
        <f>I49*3</f>
        <v>375</v>
      </c>
      <c r="K49" s="106">
        <f t="shared" si="2"/>
        <v>0.36127167630057805</v>
      </c>
      <c r="L49" s="107">
        <f t="shared" si="3"/>
        <v>1.083815028901734</v>
      </c>
      <c r="M49" s="108" t="s">
        <v>139</v>
      </c>
      <c r="N49" s="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s="11" customFormat="1" ht="12.75">
      <c r="A50" s="32" t="s">
        <v>50</v>
      </c>
      <c r="B50" s="68">
        <v>273</v>
      </c>
      <c r="C50" s="37" t="s">
        <v>59</v>
      </c>
      <c r="D50" s="38">
        <v>52.2</v>
      </c>
      <c r="E50" s="34">
        <f>D50*2</f>
        <v>104.4</v>
      </c>
      <c r="F50" s="35">
        <f t="shared" si="0"/>
        <v>0.19120879120879122</v>
      </c>
      <c r="G50" s="36">
        <f t="shared" si="1"/>
        <v>0.38241758241758245</v>
      </c>
      <c r="H50" s="32" t="s">
        <v>59</v>
      </c>
      <c r="I50" s="38">
        <v>52.2</v>
      </c>
      <c r="J50" s="105">
        <f>I50*2</f>
        <v>104.4</v>
      </c>
      <c r="K50" s="106">
        <f t="shared" si="2"/>
        <v>0.19120879120879122</v>
      </c>
      <c r="L50" s="107">
        <f t="shared" si="3"/>
        <v>0.38241758241758245</v>
      </c>
      <c r="M50" s="108" t="s">
        <v>139</v>
      </c>
      <c r="N50" s="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11" customFormat="1" ht="12.75">
      <c r="A51" s="32" t="s">
        <v>63</v>
      </c>
      <c r="B51" s="68">
        <v>173</v>
      </c>
      <c r="C51" s="45" t="s">
        <v>16</v>
      </c>
      <c r="D51" s="38">
        <v>99.48</v>
      </c>
      <c r="E51" s="34">
        <f>D51*3</f>
        <v>298.44</v>
      </c>
      <c r="F51" s="35">
        <f t="shared" si="0"/>
        <v>0.575028901734104</v>
      </c>
      <c r="G51" s="36">
        <f t="shared" si="1"/>
        <v>1.7250867052023122</v>
      </c>
      <c r="H51" s="127" t="s">
        <v>16</v>
      </c>
      <c r="I51" s="38">
        <v>99.48</v>
      </c>
      <c r="J51" s="34">
        <f>I51*3</f>
        <v>298.44</v>
      </c>
      <c r="K51" s="106">
        <f t="shared" si="2"/>
        <v>0.575028901734104</v>
      </c>
      <c r="L51" s="107">
        <f t="shared" si="3"/>
        <v>1.7250867052023122</v>
      </c>
      <c r="M51" s="108" t="s">
        <v>141</v>
      </c>
      <c r="N51" s="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11" customFormat="1" ht="12.75">
      <c r="A52" s="32" t="s">
        <v>64</v>
      </c>
      <c r="B52" s="68">
        <v>245</v>
      </c>
      <c r="C52" s="37"/>
      <c r="D52" s="38"/>
      <c r="E52" s="34"/>
      <c r="F52" s="35"/>
      <c r="G52" s="36"/>
      <c r="H52" s="32" t="s">
        <v>46</v>
      </c>
      <c r="I52" s="105">
        <v>84</v>
      </c>
      <c r="J52" s="105">
        <f>I52*3</f>
        <v>252</v>
      </c>
      <c r="K52" s="106">
        <f t="shared" si="2"/>
        <v>0.34285714285714286</v>
      </c>
      <c r="L52" s="107">
        <f t="shared" si="3"/>
        <v>1.0285714285714285</v>
      </c>
      <c r="M52" s="108" t="s">
        <v>139</v>
      </c>
      <c r="N52" s="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13" ht="25.5">
      <c r="A53" s="32" t="s">
        <v>65</v>
      </c>
      <c r="B53" s="68">
        <v>606</v>
      </c>
      <c r="C53" s="33" t="s">
        <v>125</v>
      </c>
      <c r="D53" s="34">
        <v>196.89</v>
      </c>
      <c r="E53" s="34">
        <v>666.12</v>
      </c>
      <c r="F53" s="35">
        <f t="shared" si="0"/>
        <v>0.32490099009900986</v>
      </c>
      <c r="G53" s="36">
        <f t="shared" si="1"/>
        <v>1.0992079207920793</v>
      </c>
      <c r="H53" s="32" t="s">
        <v>100</v>
      </c>
      <c r="I53" s="105">
        <v>205</v>
      </c>
      <c r="J53" s="105">
        <v>1013</v>
      </c>
      <c r="K53" s="106">
        <f t="shared" si="2"/>
        <v>0.33828382838283827</v>
      </c>
      <c r="L53" s="107">
        <f t="shared" si="3"/>
        <v>1.6716171617161717</v>
      </c>
      <c r="M53" s="108" t="s">
        <v>139</v>
      </c>
    </row>
    <row r="54" spans="1:13" ht="12.75">
      <c r="A54" s="32" t="s">
        <v>66</v>
      </c>
      <c r="B54" s="68">
        <v>510</v>
      </c>
      <c r="C54" s="33" t="s">
        <v>16</v>
      </c>
      <c r="D54" s="34">
        <v>141.51</v>
      </c>
      <c r="E54" s="34">
        <f>D54*3</f>
        <v>424.53</v>
      </c>
      <c r="F54" s="35">
        <f t="shared" si="0"/>
        <v>0.2774705882352941</v>
      </c>
      <c r="G54" s="36">
        <f t="shared" si="1"/>
        <v>0.8324117647058823</v>
      </c>
      <c r="H54" s="32" t="s">
        <v>93</v>
      </c>
      <c r="I54" s="105">
        <v>210</v>
      </c>
      <c r="J54" s="105">
        <f>I54*5</f>
        <v>1050</v>
      </c>
      <c r="K54" s="106">
        <f t="shared" si="2"/>
        <v>0.4117647058823529</v>
      </c>
      <c r="L54" s="107">
        <f t="shared" si="3"/>
        <v>2.0588235294117645</v>
      </c>
      <c r="M54" s="108" t="s">
        <v>139</v>
      </c>
    </row>
    <row r="55" spans="1:13" ht="12.75">
      <c r="A55" s="32" t="s">
        <v>67</v>
      </c>
      <c r="B55" s="68">
        <v>400.99</v>
      </c>
      <c r="C55" s="33" t="s">
        <v>59</v>
      </c>
      <c r="D55" s="34">
        <v>156.51</v>
      </c>
      <c r="E55" s="34">
        <f>D55*2</f>
        <v>313.02</v>
      </c>
      <c r="F55" s="35">
        <f t="shared" si="0"/>
        <v>0.39030898526147784</v>
      </c>
      <c r="G55" s="36">
        <f t="shared" si="1"/>
        <v>0.7806179705229557</v>
      </c>
      <c r="H55" s="32" t="s">
        <v>59</v>
      </c>
      <c r="I55" s="34">
        <v>156.51</v>
      </c>
      <c r="J55" s="34">
        <f>I55*2</f>
        <v>313.02</v>
      </c>
      <c r="K55" s="106">
        <f t="shared" si="2"/>
        <v>0.39030898526147784</v>
      </c>
      <c r="L55" s="107">
        <f t="shared" si="3"/>
        <v>0.7806179705229557</v>
      </c>
      <c r="M55" s="108" t="s">
        <v>141</v>
      </c>
    </row>
    <row r="56" spans="1:13" ht="12.75">
      <c r="A56" s="32" t="s">
        <v>82</v>
      </c>
      <c r="B56" s="68">
        <v>363</v>
      </c>
      <c r="C56" s="33" t="s">
        <v>126</v>
      </c>
      <c r="D56" s="34">
        <v>138.65</v>
      </c>
      <c r="E56" s="34">
        <f>D56*3</f>
        <v>415.95000000000005</v>
      </c>
      <c r="F56" s="35">
        <f t="shared" si="0"/>
        <v>0.3819559228650138</v>
      </c>
      <c r="G56" s="36">
        <f t="shared" si="1"/>
        <v>1.1458677685950414</v>
      </c>
      <c r="H56" s="32" t="s">
        <v>16</v>
      </c>
      <c r="I56" s="105">
        <v>139</v>
      </c>
      <c r="J56" s="105">
        <f>I56*3</f>
        <v>417</v>
      </c>
      <c r="K56" s="106">
        <f t="shared" si="2"/>
        <v>0.38292011019283745</v>
      </c>
      <c r="L56" s="107">
        <f t="shared" si="3"/>
        <v>1.1487603305785123</v>
      </c>
      <c r="M56" s="108" t="s">
        <v>139</v>
      </c>
    </row>
    <row r="57" spans="1:13" ht="12.75">
      <c r="A57" s="32" t="s">
        <v>83</v>
      </c>
      <c r="B57" s="68">
        <v>228</v>
      </c>
      <c r="C57" s="33" t="s">
        <v>101</v>
      </c>
      <c r="D57" s="34">
        <v>95.74</v>
      </c>
      <c r="E57" s="34">
        <v>163.13</v>
      </c>
      <c r="F57" s="35">
        <f t="shared" si="0"/>
        <v>0.41991228070175435</v>
      </c>
      <c r="G57" s="36">
        <f t="shared" si="1"/>
        <v>0.7154824561403509</v>
      </c>
      <c r="H57" s="32" t="s">
        <v>101</v>
      </c>
      <c r="I57" s="105">
        <v>96</v>
      </c>
      <c r="J57" s="34">
        <v>163.13</v>
      </c>
      <c r="K57" s="106">
        <f t="shared" si="2"/>
        <v>0.42105263157894735</v>
      </c>
      <c r="L57" s="107">
        <f t="shared" si="3"/>
        <v>0.7154824561403509</v>
      </c>
      <c r="M57" s="108" t="s">
        <v>139</v>
      </c>
    </row>
    <row r="58" spans="1:13" ht="12.75">
      <c r="A58" s="32" t="s">
        <v>69</v>
      </c>
      <c r="B58" s="68">
        <v>294</v>
      </c>
      <c r="C58" s="33" t="s">
        <v>101</v>
      </c>
      <c r="D58" s="34">
        <v>86.01</v>
      </c>
      <c r="E58" s="34">
        <v>142.57</v>
      </c>
      <c r="F58" s="35">
        <f t="shared" si="0"/>
        <v>0.2925510204081633</v>
      </c>
      <c r="G58" s="36">
        <f t="shared" si="1"/>
        <v>0.48493197278911565</v>
      </c>
      <c r="H58" s="110" t="s">
        <v>101</v>
      </c>
      <c r="I58" s="105">
        <v>86</v>
      </c>
      <c r="J58" s="105">
        <v>142</v>
      </c>
      <c r="K58" s="106">
        <f t="shared" si="2"/>
        <v>0.2925170068027211</v>
      </c>
      <c r="L58" s="107">
        <f t="shared" si="3"/>
        <v>0.48299319727891155</v>
      </c>
      <c r="M58" s="108" t="s">
        <v>139</v>
      </c>
    </row>
    <row r="59" spans="1:13" ht="12.75">
      <c r="A59" s="32" t="s">
        <v>70</v>
      </c>
      <c r="B59" s="68">
        <v>195</v>
      </c>
      <c r="C59" s="33" t="s">
        <v>59</v>
      </c>
      <c r="D59" s="34">
        <v>85.06</v>
      </c>
      <c r="E59" s="34">
        <f>D59*2</f>
        <v>170.12</v>
      </c>
      <c r="F59" s="35">
        <f t="shared" si="0"/>
        <v>0.4362051282051282</v>
      </c>
      <c r="G59" s="36">
        <f t="shared" si="1"/>
        <v>0.8724102564102564</v>
      </c>
      <c r="H59" s="110" t="s">
        <v>101</v>
      </c>
      <c r="I59" s="105">
        <v>101</v>
      </c>
      <c r="J59" s="105">
        <v>176</v>
      </c>
      <c r="K59" s="106">
        <f t="shared" si="2"/>
        <v>0.517948717948718</v>
      </c>
      <c r="L59" s="107">
        <f t="shared" si="3"/>
        <v>0.9025641025641026</v>
      </c>
      <c r="M59" s="108" t="s">
        <v>139</v>
      </c>
    </row>
    <row r="60" spans="1:31" s="11" customFormat="1" ht="24" customHeight="1">
      <c r="A60" s="32" t="s">
        <v>71</v>
      </c>
      <c r="B60" s="68">
        <v>245</v>
      </c>
      <c r="C60" s="37" t="s">
        <v>117</v>
      </c>
      <c r="D60" s="66">
        <v>112.21</v>
      </c>
      <c r="E60" s="34">
        <v>385.57</v>
      </c>
      <c r="F60" s="35">
        <f t="shared" si="0"/>
        <v>0.45799999999999996</v>
      </c>
      <c r="G60" s="36">
        <f t="shared" si="1"/>
        <v>1.5737551020408163</v>
      </c>
      <c r="H60" s="110" t="s">
        <v>128</v>
      </c>
      <c r="I60" s="66">
        <v>112.21</v>
      </c>
      <c r="J60" s="34">
        <v>385.57</v>
      </c>
      <c r="K60" s="106">
        <f t="shared" si="2"/>
        <v>0.45799999999999996</v>
      </c>
      <c r="L60" s="107">
        <f t="shared" si="3"/>
        <v>1.5737551020408163</v>
      </c>
      <c r="M60" s="108" t="s">
        <v>139</v>
      </c>
      <c r="N60" s="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1" customFormat="1" ht="12.75">
      <c r="A61" s="32" t="s">
        <v>72</v>
      </c>
      <c r="B61" s="68">
        <v>258</v>
      </c>
      <c r="C61" s="44" t="s">
        <v>97</v>
      </c>
      <c r="D61" s="38"/>
      <c r="E61" s="34"/>
      <c r="F61" s="35"/>
      <c r="G61" s="36"/>
      <c r="H61" s="110" t="s">
        <v>97</v>
      </c>
      <c r="I61" s="105">
        <v>80</v>
      </c>
      <c r="J61" s="105">
        <f>I61*3</f>
        <v>240</v>
      </c>
      <c r="K61" s="106">
        <f t="shared" si="2"/>
        <v>0.31007751937984496</v>
      </c>
      <c r="L61" s="107">
        <f t="shared" si="3"/>
        <v>0.9302325581395349</v>
      </c>
      <c r="M61" s="108" t="s">
        <v>139</v>
      </c>
      <c r="N61" s="4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1" customFormat="1" ht="22.5">
      <c r="A62" s="111" t="s">
        <v>135</v>
      </c>
      <c r="B62" s="112">
        <v>89</v>
      </c>
      <c r="C62" s="113" t="s">
        <v>42</v>
      </c>
      <c r="D62" s="125">
        <v>24.59</v>
      </c>
      <c r="E62" s="114">
        <v>24.59</v>
      </c>
      <c r="F62" s="115">
        <f>D62/B62</f>
        <v>0.27629213483146065</v>
      </c>
      <c r="G62" s="116">
        <f>E62/B62</f>
        <v>0.27629213483146065</v>
      </c>
      <c r="H62" s="111" t="s">
        <v>42</v>
      </c>
      <c r="I62" s="125">
        <v>24.59</v>
      </c>
      <c r="J62" s="114">
        <v>24.59</v>
      </c>
      <c r="K62" s="115">
        <f>I62/B62</f>
        <v>0.27629213483146065</v>
      </c>
      <c r="L62" s="117">
        <f>J62/B62</f>
        <v>0.27629213483146065</v>
      </c>
      <c r="M62" s="109" t="s">
        <v>138</v>
      </c>
      <c r="N62" s="4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13" ht="13.5" thickBot="1">
      <c r="A63" s="12"/>
      <c r="B63" s="69"/>
      <c r="C63" s="50"/>
      <c r="D63" s="47"/>
      <c r="E63" s="47"/>
      <c r="F63" s="48"/>
      <c r="G63" s="51"/>
      <c r="H63" s="12"/>
      <c r="I63" s="13"/>
      <c r="J63" s="13"/>
      <c r="K63" s="14"/>
      <c r="L63" s="15"/>
      <c r="M63" s="118"/>
    </row>
    <row r="64" spans="1:14" ht="13.5" thickBot="1">
      <c r="A64" s="23" t="s">
        <v>12</v>
      </c>
      <c r="B64" s="70">
        <f>SUM(B4:B63)</f>
        <v>20975.99</v>
      </c>
      <c r="C64" s="23" t="s">
        <v>13</v>
      </c>
      <c r="D64" s="24">
        <f>SUM(D4:D63)</f>
        <v>5439.980000000001</v>
      </c>
      <c r="E64" s="25">
        <f>SUM(E4:E63)</f>
        <v>14474.2</v>
      </c>
      <c r="F64" s="26">
        <f>D64/B64</f>
        <v>0.25934318237184517</v>
      </c>
      <c r="G64" s="27">
        <f>E64/B64</f>
        <v>0.6900365608488562</v>
      </c>
      <c r="H64" s="23" t="s">
        <v>13</v>
      </c>
      <c r="I64" s="24">
        <f>SUM(I4:I63)</f>
        <v>7927.779999999999</v>
      </c>
      <c r="J64" s="24">
        <f>SUM(J4:J63)</f>
        <v>26462.22</v>
      </c>
      <c r="K64" s="26">
        <f>I64/B64</f>
        <v>0.37794545096560395</v>
      </c>
      <c r="L64" s="27">
        <f>J64/B64</f>
        <v>1.261548084262054</v>
      </c>
      <c r="M64" s="27"/>
      <c r="N64" s="7"/>
    </row>
    <row r="67" ht="13.5" thickBot="1"/>
    <row r="68" spans="1:13" ht="25.5" customHeight="1" thickBot="1">
      <c r="A68" s="136" t="s">
        <v>44</v>
      </c>
      <c r="B68" s="137"/>
      <c r="C68" s="140" t="s">
        <v>14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42"/>
    </row>
    <row r="69" spans="1:13" ht="13.5" thickBot="1">
      <c r="A69" s="138"/>
      <c r="B69" s="139"/>
      <c r="C69" s="144" t="s">
        <v>0</v>
      </c>
      <c r="D69" s="144"/>
      <c r="E69" s="144"/>
      <c r="F69" s="144"/>
      <c r="G69" s="144"/>
      <c r="H69" s="143" t="s">
        <v>1</v>
      </c>
      <c r="I69" s="143"/>
      <c r="J69" s="143"/>
      <c r="K69" s="143"/>
      <c r="L69" s="143"/>
      <c r="M69" s="143"/>
    </row>
    <row r="70" spans="1:14" ht="39" thickBot="1">
      <c r="A70" s="18" t="s">
        <v>2</v>
      </c>
      <c r="B70" s="67" t="s">
        <v>3</v>
      </c>
      <c r="C70" s="20" t="s">
        <v>4</v>
      </c>
      <c r="D70" s="87" t="s">
        <v>5</v>
      </c>
      <c r="E70" s="87" t="s">
        <v>6</v>
      </c>
      <c r="F70" s="21" t="s">
        <v>7</v>
      </c>
      <c r="G70" s="19" t="s">
        <v>8</v>
      </c>
      <c r="H70" s="20" t="s">
        <v>9</v>
      </c>
      <c r="I70" s="91" t="s">
        <v>5</v>
      </c>
      <c r="J70" s="87" t="s">
        <v>10</v>
      </c>
      <c r="K70" s="21" t="s">
        <v>7</v>
      </c>
      <c r="L70" s="22" t="s">
        <v>8</v>
      </c>
      <c r="M70" s="22" t="s">
        <v>11</v>
      </c>
      <c r="N70" s="5"/>
    </row>
    <row r="71" spans="1:13" ht="13.5" customHeight="1">
      <c r="A71" s="29" t="s">
        <v>23</v>
      </c>
      <c r="B71" s="77">
        <v>328</v>
      </c>
      <c r="C71" s="39" t="s">
        <v>115</v>
      </c>
      <c r="D71" s="30">
        <v>158.93</v>
      </c>
      <c r="E71" s="30">
        <v>435.35</v>
      </c>
      <c r="F71" s="31">
        <f>D71/B71</f>
        <v>0.4845426829268293</v>
      </c>
      <c r="G71" s="40">
        <f>E71/B71</f>
        <v>1.3272865853658538</v>
      </c>
      <c r="H71" s="100" t="s">
        <v>130</v>
      </c>
      <c r="I71" s="101">
        <v>159</v>
      </c>
      <c r="J71" s="101">
        <v>453</v>
      </c>
      <c r="K71" s="102">
        <f>I71/B71</f>
        <v>0.4847560975609756</v>
      </c>
      <c r="L71" s="103">
        <f>J71/B71</f>
        <v>1.3810975609756098</v>
      </c>
      <c r="M71" s="119" t="s">
        <v>139</v>
      </c>
    </row>
    <row r="72" spans="1:13" ht="12.75">
      <c r="A72" s="32" t="s">
        <v>24</v>
      </c>
      <c r="B72" s="68">
        <v>309</v>
      </c>
      <c r="C72" s="43" t="s">
        <v>98</v>
      </c>
      <c r="D72" s="34"/>
      <c r="E72" s="34"/>
      <c r="F72" s="35"/>
      <c r="G72" s="42"/>
      <c r="H72" s="32" t="s">
        <v>57</v>
      </c>
      <c r="I72" s="105">
        <v>143</v>
      </c>
      <c r="J72" s="105">
        <f>I72*4</f>
        <v>572</v>
      </c>
      <c r="K72" s="106">
        <f>I72/B72</f>
        <v>0.4627831715210356</v>
      </c>
      <c r="L72" s="107">
        <f>J72/B72</f>
        <v>1.8511326860841424</v>
      </c>
      <c r="M72" s="120" t="s">
        <v>139</v>
      </c>
    </row>
    <row r="73" spans="1:13" ht="25.5">
      <c r="A73" s="32" t="s">
        <v>25</v>
      </c>
      <c r="B73" s="68">
        <v>647</v>
      </c>
      <c r="C73" s="127" t="s">
        <v>140</v>
      </c>
      <c r="D73" s="34">
        <v>145.74</v>
      </c>
      <c r="E73" s="34">
        <v>412.94</v>
      </c>
      <c r="F73" s="35">
        <f>D73/B73</f>
        <v>0.22525502318392582</v>
      </c>
      <c r="G73" s="42">
        <f>E73/B73</f>
        <v>0.6382380216383308</v>
      </c>
      <c r="H73" s="110" t="s">
        <v>131</v>
      </c>
      <c r="I73" s="105">
        <v>289</v>
      </c>
      <c r="J73" s="105">
        <v>1009</v>
      </c>
      <c r="K73" s="106">
        <f>I73/B73</f>
        <v>0.446676970633694</v>
      </c>
      <c r="L73" s="107">
        <f>J73/B73</f>
        <v>1.5595054095826892</v>
      </c>
      <c r="M73" s="120" t="s">
        <v>139</v>
      </c>
    </row>
    <row r="74" spans="1:13" ht="12.75">
      <c r="A74" s="32" t="s">
        <v>26</v>
      </c>
      <c r="B74" s="68">
        <v>1628</v>
      </c>
      <c r="C74" s="43" t="s">
        <v>68</v>
      </c>
      <c r="D74" s="34"/>
      <c r="E74" s="34"/>
      <c r="F74" s="35"/>
      <c r="G74" s="42"/>
      <c r="H74" s="32" t="s">
        <v>43</v>
      </c>
      <c r="I74" s="105">
        <v>575</v>
      </c>
      <c r="J74" s="105">
        <f>I74*4</f>
        <v>2300</v>
      </c>
      <c r="K74" s="106">
        <f>I74/B74</f>
        <v>0.3531941031941032</v>
      </c>
      <c r="L74" s="107">
        <f>J74/B74</f>
        <v>1.4127764127764129</v>
      </c>
      <c r="M74" s="120" t="s">
        <v>139</v>
      </c>
    </row>
    <row r="75" spans="1:13" ht="12.75">
      <c r="A75" s="128" t="s">
        <v>29</v>
      </c>
      <c r="B75" s="112">
        <v>873</v>
      </c>
      <c r="C75" s="121"/>
      <c r="D75" s="114"/>
      <c r="E75" s="114"/>
      <c r="F75" s="115"/>
      <c r="G75" s="117"/>
      <c r="H75" s="128" t="s">
        <v>15</v>
      </c>
      <c r="I75" s="129">
        <f>B75*K75</f>
        <v>392.85</v>
      </c>
      <c r="J75" s="129">
        <f>B75*L75</f>
        <v>1571.4</v>
      </c>
      <c r="K75" s="130">
        <v>0.45</v>
      </c>
      <c r="L75" s="131">
        <v>1.8</v>
      </c>
      <c r="M75" s="123" t="s">
        <v>136</v>
      </c>
    </row>
    <row r="76" spans="1:13" ht="12.75">
      <c r="A76" s="32" t="s">
        <v>74</v>
      </c>
      <c r="B76" s="68">
        <v>1078</v>
      </c>
      <c r="C76" s="41" t="s">
        <v>97</v>
      </c>
      <c r="D76" s="34">
        <v>121.02</v>
      </c>
      <c r="E76" s="34">
        <v>605.1</v>
      </c>
      <c r="F76" s="35">
        <f>D76/B76</f>
        <v>0.1122634508348794</v>
      </c>
      <c r="G76" s="42">
        <f>E76/B76</f>
        <v>0.561317254174397</v>
      </c>
      <c r="H76" s="110" t="s">
        <v>15</v>
      </c>
      <c r="I76" s="105">
        <v>414</v>
      </c>
      <c r="J76" s="105">
        <v>2072</v>
      </c>
      <c r="K76" s="106">
        <f>I76/B76</f>
        <v>0.38404452690166974</v>
      </c>
      <c r="L76" s="107">
        <f>J76/B76</f>
        <v>1.922077922077922</v>
      </c>
      <c r="M76" s="109" t="s">
        <v>139</v>
      </c>
    </row>
    <row r="77" spans="1:13" ht="13.5" thickBot="1">
      <c r="A77" s="12"/>
      <c r="B77" s="69"/>
      <c r="C77" s="46"/>
      <c r="D77" s="47"/>
      <c r="E77" s="47"/>
      <c r="F77" s="48"/>
      <c r="G77" s="49"/>
      <c r="H77" s="121"/>
      <c r="I77" s="114"/>
      <c r="J77" s="114"/>
      <c r="K77" s="115"/>
      <c r="L77" s="117"/>
      <c r="M77" s="122"/>
    </row>
    <row r="78" spans="1:14" ht="13.5" thickBot="1">
      <c r="A78" s="23" t="s">
        <v>12</v>
      </c>
      <c r="B78" s="70">
        <f>SUM(B71:B77)</f>
        <v>4863</v>
      </c>
      <c r="C78" s="23" t="s">
        <v>13</v>
      </c>
      <c r="D78" s="24">
        <f>SUM(D71:D77)</f>
        <v>425.69</v>
      </c>
      <c r="E78" s="25">
        <f>SUM(E71:E77)</f>
        <v>1453.3899999999999</v>
      </c>
      <c r="F78" s="26">
        <f>D78/B78</f>
        <v>0.08753650010281719</v>
      </c>
      <c r="G78" s="92">
        <f>E78/B78</f>
        <v>0.29886695455480156</v>
      </c>
      <c r="H78" s="94" t="s">
        <v>13</v>
      </c>
      <c r="I78" s="95">
        <f>SUM(I71:I77)</f>
        <v>1972.85</v>
      </c>
      <c r="J78" s="95">
        <f>SUM(J71:J77)</f>
        <v>7977.4</v>
      </c>
      <c r="K78" s="96">
        <f>I78/B78</f>
        <v>0.405685790664199</v>
      </c>
      <c r="L78" s="97">
        <f>J78/B78</f>
        <v>1.6404277195147028</v>
      </c>
      <c r="M78" s="93"/>
      <c r="N78" s="7"/>
    </row>
    <row r="80" spans="4:13" ht="12.75">
      <c r="D80" s="89"/>
      <c r="E80" s="89"/>
      <c r="F80" s="8"/>
      <c r="G80" s="8"/>
      <c r="H80" s="9"/>
      <c r="I80" s="89"/>
      <c r="J80" s="89"/>
      <c r="K80" s="8"/>
      <c r="L80" s="8"/>
      <c r="M80" s="8"/>
    </row>
    <row r="81" ht="13.5" thickBot="1"/>
    <row r="82" spans="1:13" ht="25.5" customHeight="1" thickBot="1">
      <c r="A82" s="136" t="s">
        <v>133</v>
      </c>
      <c r="B82" s="137"/>
      <c r="C82" s="140" t="s">
        <v>14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2"/>
    </row>
    <row r="83" spans="1:13" ht="13.5" thickBot="1">
      <c r="A83" s="138"/>
      <c r="B83" s="139"/>
      <c r="C83" s="144" t="s">
        <v>0</v>
      </c>
      <c r="D83" s="144"/>
      <c r="E83" s="144"/>
      <c r="F83" s="144"/>
      <c r="G83" s="144"/>
      <c r="H83" s="143" t="s">
        <v>1</v>
      </c>
      <c r="I83" s="143"/>
      <c r="J83" s="143"/>
      <c r="K83" s="143"/>
      <c r="L83" s="143"/>
      <c r="M83" s="143"/>
    </row>
    <row r="84" spans="1:13" ht="38.25">
      <c r="A84" s="18" t="s">
        <v>2</v>
      </c>
      <c r="B84" s="67" t="s">
        <v>3</v>
      </c>
      <c r="C84" s="20" t="s">
        <v>4</v>
      </c>
      <c r="D84" s="87" t="s">
        <v>5</v>
      </c>
      <c r="E84" s="87" t="s">
        <v>6</v>
      </c>
      <c r="F84" s="21" t="s">
        <v>7</v>
      </c>
      <c r="G84" s="19" t="s">
        <v>8</v>
      </c>
      <c r="H84" s="20" t="s">
        <v>9</v>
      </c>
      <c r="I84" s="91" t="s">
        <v>5</v>
      </c>
      <c r="J84" s="87" t="s">
        <v>10</v>
      </c>
      <c r="K84" s="21" t="s">
        <v>7</v>
      </c>
      <c r="L84" s="22" t="s">
        <v>8</v>
      </c>
      <c r="M84" s="22" t="s">
        <v>11</v>
      </c>
    </row>
    <row r="85" spans="1:13" ht="12.75">
      <c r="A85" s="32" t="s">
        <v>102</v>
      </c>
      <c r="B85" s="68">
        <v>1757</v>
      </c>
      <c r="C85" s="41"/>
      <c r="D85" s="34"/>
      <c r="E85" s="34"/>
      <c r="F85" s="35"/>
      <c r="G85" s="42"/>
      <c r="H85" s="32" t="s">
        <v>43</v>
      </c>
      <c r="I85" s="105">
        <f>K85*B85</f>
        <v>1054.2</v>
      </c>
      <c r="J85" s="105">
        <f>L85*B85</f>
        <v>5271</v>
      </c>
      <c r="K85" s="106">
        <v>0.6</v>
      </c>
      <c r="L85" s="107">
        <v>3</v>
      </c>
      <c r="M85" s="123" t="s">
        <v>136</v>
      </c>
    </row>
    <row r="86" spans="1:13" ht="12.75">
      <c r="A86" s="32" t="s">
        <v>103</v>
      </c>
      <c r="B86" s="68">
        <v>1275</v>
      </c>
      <c r="C86" s="41" t="s">
        <v>42</v>
      </c>
      <c r="D86" s="34">
        <v>36.24</v>
      </c>
      <c r="E86" s="34">
        <f>D86</f>
        <v>36.24</v>
      </c>
      <c r="F86" s="35">
        <f>D86/B86</f>
        <v>0.02842352941176471</v>
      </c>
      <c r="G86" s="42">
        <f>E86/B86</f>
        <v>0.02842352941176471</v>
      </c>
      <c r="H86" s="110" t="s">
        <v>43</v>
      </c>
      <c r="I86" s="105">
        <f>K86*B86</f>
        <v>765</v>
      </c>
      <c r="J86" s="105">
        <f>L86*B86</f>
        <v>3825</v>
      </c>
      <c r="K86" s="106">
        <v>0.6</v>
      </c>
      <c r="L86" s="107">
        <v>3</v>
      </c>
      <c r="M86" s="123" t="s">
        <v>136</v>
      </c>
    </row>
    <row r="87" spans="1:13" ht="13.5" thickBot="1">
      <c r="A87" s="12"/>
      <c r="B87" s="69"/>
      <c r="C87" s="46"/>
      <c r="D87" s="47"/>
      <c r="E87" s="47"/>
      <c r="F87" s="48"/>
      <c r="G87" s="49"/>
      <c r="H87" s="46"/>
      <c r="I87" s="47"/>
      <c r="J87" s="47"/>
      <c r="K87" s="48"/>
      <c r="L87" s="49"/>
      <c r="M87" s="122"/>
    </row>
    <row r="88" spans="1:13" ht="13.5" thickBot="1">
      <c r="A88" s="23" t="s">
        <v>12</v>
      </c>
      <c r="B88" s="70">
        <f>SUM(B85:B87)</f>
        <v>3032</v>
      </c>
      <c r="C88" s="23" t="s">
        <v>13</v>
      </c>
      <c r="D88" s="24">
        <f>SUM(D85:D87)</f>
        <v>36.24</v>
      </c>
      <c r="E88" s="25">
        <f>SUM(E85:E87)</f>
        <v>36.24</v>
      </c>
      <c r="F88" s="26">
        <f>D88/B88</f>
        <v>0.011952506596306069</v>
      </c>
      <c r="G88" s="27">
        <f>E88/B88</f>
        <v>0.011952506596306069</v>
      </c>
      <c r="H88" s="23" t="s">
        <v>13</v>
      </c>
      <c r="I88" s="24">
        <f>SUM(I85:I87)</f>
        <v>1819.2</v>
      </c>
      <c r="J88" s="24">
        <f>SUM(J85:J87)</f>
        <v>9096</v>
      </c>
      <c r="K88" s="26">
        <f>I88/B88</f>
        <v>0.6</v>
      </c>
      <c r="L88" s="27">
        <f>J88/B88</f>
        <v>3</v>
      </c>
      <c r="M88" s="27"/>
    </row>
    <row r="90" ht="25.5" customHeight="1" thickBot="1"/>
    <row r="91" spans="1:13" ht="25.5" customHeight="1" thickBot="1">
      <c r="A91" s="136" t="s">
        <v>90</v>
      </c>
      <c r="B91" s="137"/>
      <c r="C91" s="156" t="s">
        <v>89</v>
      </c>
      <c r="D91" s="157"/>
      <c r="E91" s="157"/>
      <c r="F91" s="157"/>
      <c r="G91" s="157"/>
      <c r="H91" s="157"/>
      <c r="I91" s="157"/>
      <c r="J91" s="157"/>
      <c r="K91" s="157"/>
      <c r="L91" s="157"/>
      <c r="M91" s="158"/>
    </row>
    <row r="92" spans="1:13" ht="13.5" thickBot="1">
      <c r="A92" s="138"/>
      <c r="B92" s="139"/>
      <c r="C92" s="153" t="s">
        <v>0</v>
      </c>
      <c r="D92" s="154"/>
      <c r="E92" s="154"/>
      <c r="F92" s="154"/>
      <c r="G92" s="155"/>
      <c r="H92" s="150" t="s">
        <v>1</v>
      </c>
      <c r="I92" s="151"/>
      <c r="J92" s="151"/>
      <c r="K92" s="151"/>
      <c r="L92" s="151"/>
      <c r="M92" s="152"/>
    </row>
    <row r="93" spans="1:13" ht="39" thickBot="1">
      <c r="A93" s="18" t="s">
        <v>2</v>
      </c>
      <c r="B93" s="67" t="s">
        <v>3</v>
      </c>
      <c r="C93" s="20" t="s">
        <v>4</v>
      </c>
      <c r="D93" s="87" t="s">
        <v>5</v>
      </c>
      <c r="E93" s="87" t="s">
        <v>6</v>
      </c>
      <c r="F93" s="21" t="s">
        <v>7</v>
      </c>
      <c r="G93" s="19" t="s">
        <v>8</v>
      </c>
      <c r="H93" s="20" t="s">
        <v>9</v>
      </c>
      <c r="I93" s="91" t="s">
        <v>5</v>
      </c>
      <c r="J93" s="87" t="s">
        <v>6</v>
      </c>
      <c r="K93" s="21" t="s">
        <v>7</v>
      </c>
      <c r="L93" s="22" t="s">
        <v>8</v>
      </c>
      <c r="M93" s="22" t="s">
        <v>11</v>
      </c>
    </row>
    <row r="94" spans="1:13" ht="12.75">
      <c r="A94" s="29" t="s">
        <v>104</v>
      </c>
      <c r="B94" s="77">
        <v>50</v>
      </c>
      <c r="C94" s="39"/>
      <c r="D94" s="30"/>
      <c r="E94" s="30"/>
      <c r="F94" s="31"/>
      <c r="G94" s="40"/>
      <c r="H94" s="29" t="s">
        <v>42</v>
      </c>
      <c r="I94" s="101">
        <v>12</v>
      </c>
      <c r="J94" s="101">
        <f>I94</f>
        <v>12</v>
      </c>
      <c r="K94" s="102">
        <f>I94/B94</f>
        <v>0.24</v>
      </c>
      <c r="L94" s="103">
        <f>J94/B94</f>
        <v>0.24</v>
      </c>
      <c r="M94" s="124"/>
    </row>
    <row r="95" spans="1:13" ht="13.5" thickBot="1">
      <c r="A95" s="12"/>
      <c r="B95" s="69"/>
      <c r="C95" s="12"/>
      <c r="D95" s="13"/>
      <c r="E95" s="13"/>
      <c r="F95" s="14"/>
      <c r="G95" s="15"/>
      <c r="H95" s="12"/>
      <c r="I95" s="13"/>
      <c r="J95" s="13"/>
      <c r="K95" s="14"/>
      <c r="L95" s="15"/>
      <c r="M95" s="118"/>
    </row>
    <row r="96" spans="1:13" ht="13.5" thickBot="1">
      <c r="A96" s="23" t="s">
        <v>12</v>
      </c>
      <c r="B96" s="70">
        <f>SUM(B94:B95)</f>
        <v>50</v>
      </c>
      <c r="C96" s="23" t="s">
        <v>13</v>
      </c>
      <c r="D96" s="25">
        <f>SUM(D94:D95)</f>
        <v>0</v>
      </c>
      <c r="E96" s="25">
        <f>SUM(E94:E95)</f>
        <v>0</v>
      </c>
      <c r="F96" s="26">
        <f>D96/B96</f>
        <v>0</v>
      </c>
      <c r="G96" s="27">
        <f>E96/B96</f>
        <v>0</v>
      </c>
      <c r="H96" s="23" t="s">
        <v>42</v>
      </c>
      <c r="I96" s="24">
        <f>SUM(I94:I95)</f>
        <v>12</v>
      </c>
      <c r="J96" s="25">
        <f>SUM(J94:J95)</f>
        <v>12</v>
      </c>
      <c r="K96" s="26">
        <f>I96/B96</f>
        <v>0.24</v>
      </c>
      <c r="L96" s="27">
        <f>J96/B96</f>
        <v>0.24</v>
      </c>
      <c r="M96" s="27"/>
    </row>
    <row r="98" spans="4:13" ht="12.75">
      <c r="D98" s="89"/>
      <c r="E98" s="89"/>
      <c r="F98" s="8"/>
      <c r="G98" s="8"/>
      <c r="H98" s="9"/>
      <c r="I98" s="89"/>
      <c r="J98" s="89"/>
      <c r="K98" s="8"/>
      <c r="L98" s="8"/>
      <c r="M98" s="8"/>
    </row>
    <row r="99" spans="1:13" ht="12.75">
      <c r="A99" s="52"/>
      <c r="B99" s="72"/>
      <c r="C99" s="9"/>
      <c r="D99" s="89"/>
      <c r="E99" s="89"/>
      <c r="F99" s="8"/>
      <c r="G99" s="8"/>
      <c r="H99" s="9"/>
      <c r="I99" s="89"/>
      <c r="J99" s="89"/>
      <c r="K99" s="8"/>
      <c r="L99" s="8"/>
      <c r="M99" s="8"/>
    </row>
    <row r="100" spans="1:13" ht="12.75">
      <c r="A100" s="134" t="s">
        <v>105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84"/>
    </row>
    <row r="101" spans="1:13" ht="12.75">
      <c r="A101" s="145"/>
      <c r="B101" s="146"/>
      <c r="C101" s="147" t="s">
        <v>0</v>
      </c>
      <c r="D101" s="148"/>
      <c r="E101" s="148"/>
      <c r="F101" s="148"/>
      <c r="G101" s="149"/>
      <c r="H101" s="132" t="s">
        <v>1</v>
      </c>
      <c r="I101" s="133"/>
      <c r="J101" s="133"/>
      <c r="K101" s="133"/>
      <c r="L101" s="133"/>
      <c r="M101" s="85"/>
    </row>
    <row r="102" spans="1:13" ht="38.25">
      <c r="A102" s="53"/>
      <c r="B102" s="73" t="s">
        <v>3</v>
      </c>
      <c r="C102" s="55" t="s">
        <v>4</v>
      </c>
      <c r="D102" s="90" t="s">
        <v>5</v>
      </c>
      <c r="E102" s="90" t="s">
        <v>6</v>
      </c>
      <c r="F102" s="54" t="s">
        <v>7</v>
      </c>
      <c r="G102" s="54" t="s">
        <v>8</v>
      </c>
      <c r="H102" s="55" t="s">
        <v>9</v>
      </c>
      <c r="I102" s="90" t="s">
        <v>5</v>
      </c>
      <c r="J102" s="90" t="s">
        <v>6</v>
      </c>
      <c r="K102" s="54" t="s">
        <v>7</v>
      </c>
      <c r="L102" s="78" t="s">
        <v>8</v>
      </c>
      <c r="M102" s="86"/>
    </row>
    <row r="103" spans="1:13" ht="25.5">
      <c r="A103" s="28" t="s">
        <v>106</v>
      </c>
      <c r="B103" s="74">
        <f aca="true" t="shared" si="4" ref="B103:L103">B64</f>
        <v>20975.99</v>
      </c>
      <c r="C103" s="56" t="str">
        <f t="shared" si="4"/>
        <v>/</v>
      </c>
      <c r="D103" s="16">
        <f t="shared" si="4"/>
        <v>5439.980000000001</v>
      </c>
      <c r="E103" s="16">
        <f t="shared" si="4"/>
        <v>14474.2</v>
      </c>
      <c r="F103" s="17">
        <f t="shared" si="4"/>
        <v>0.25934318237184517</v>
      </c>
      <c r="G103" s="17">
        <f t="shared" si="4"/>
        <v>0.6900365608488562</v>
      </c>
      <c r="H103" s="56" t="str">
        <f t="shared" si="4"/>
        <v>/</v>
      </c>
      <c r="I103" s="16">
        <f t="shared" si="4"/>
        <v>7927.779999999999</v>
      </c>
      <c r="J103" s="16">
        <f t="shared" si="4"/>
        <v>26462.22</v>
      </c>
      <c r="K103" s="17">
        <f t="shared" si="4"/>
        <v>0.37794545096560395</v>
      </c>
      <c r="L103" s="79">
        <f t="shared" si="4"/>
        <v>1.261548084262054</v>
      </c>
      <c r="M103" s="82"/>
    </row>
    <row r="104" spans="1:13" ht="25.5">
      <c r="A104" s="28" t="s">
        <v>109</v>
      </c>
      <c r="B104" s="74">
        <f aca="true" t="shared" si="5" ref="B104:L104">B78</f>
        <v>4863</v>
      </c>
      <c r="C104" s="56" t="str">
        <f t="shared" si="5"/>
        <v>/</v>
      </c>
      <c r="D104" s="16">
        <f t="shared" si="5"/>
        <v>425.69</v>
      </c>
      <c r="E104" s="16">
        <f t="shared" si="5"/>
        <v>1453.3899999999999</v>
      </c>
      <c r="F104" s="17">
        <f t="shared" si="5"/>
        <v>0.08753650010281719</v>
      </c>
      <c r="G104" s="17">
        <f t="shared" si="5"/>
        <v>0.29886695455480156</v>
      </c>
      <c r="H104" s="56" t="str">
        <f t="shared" si="5"/>
        <v>/</v>
      </c>
      <c r="I104" s="16">
        <f t="shared" si="5"/>
        <v>1972.85</v>
      </c>
      <c r="J104" s="16">
        <f t="shared" si="5"/>
        <v>7977.4</v>
      </c>
      <c r="K104" s="17">
        <f t="shared" si="5"/>
        <v>0.405685790664199</v>
      </c>
      <c r="L104" s="79">
        <f t="shared" si="5"/>
        <v>1.6404277195147028</v>
      </c>
      <c r="M104" s="82"/>
    </row>
    <row r="105" spans="1:13" ht="38.25" customHeight="1">
      <c r="A105" s="28" t="s">
        <v>134</v>
      </c>
      <c r="B105" s="74">
        <f>B88</f>
        <v>3032</v>
      </c>
      <c r="C105" s="65" t="str">
        <f aca="true" t="shared" si="6" ref="C105:L105">C88</f>
        <v>/</v>
      </c>
      <c r="D105" s="16">
        <f t="shared" si="6"/>
        <v>36.24</v>
      </c>
      <c r="E105" s="16">
        <f t="shared" si="6"/>
        <v>36.24</v>
      </c>
      <c r="F105" s="17">
        <f t="shared" si="6"/>
        <v>0.011952506596306069</v>
      </c>
      <c r="G105" s="17">
        <f t="shared" si="6"/>
        <v>0.011952506596306069</v>
      </c>
      <c r="H105" s="65" t="str">
        <f t="shared" si="6"/>
        <v>/</v>
      </c>
      <c r="I105" s="16">
        <f t="shared" si="6"/>
        <v>1819.2</v>
      </c>
      <c r="J105" s="16">
        <f t="shared" si="6"/>
        <v>9096</v>
      </c>
      <c r="K105" s="17">
        <f t="shared" si="6"/>
        <v>0.6</v>
      </c>
      <c r="L105" s="79">
        <f t="shared" si="6"/>
        <v>3</v>
      </c>
      <c r="M105" s="82"/>
    </row>
    <row r="106" spans="1:13" ht="25.5">
      <c r="A106" s="28" t="s">
        <v>107</v>
      </c>
      <c r="B106" s="74">
        <f>B96</f>
        <v>50</v>
      </c>
      <c r="C106" s="56" t="str">
        <f>C96</f>
        <v>/</v>
      </c>
      <c r="D106" s="16" t="s">
        <v>13</v>
      </c>
      <c r="E106" s="16" t="s">
        <v>13</v>
      </c>
      <c r="F106" s="17" t="s">
        <v>13</v>
      </c>
      <c r="G106" s="17" t="s">
        <v>13</v>
      </c>
      <c r="H106" s="56" t="s">
        <v>13</v>
      </c>
      <c r="I106" s="16">
        <f>I96</f>
        <v>12</v>
      </c>
      <c r="J106" s="16">
        <f>J96</f>
        <v>12</v>
      </c>
      <c r="K106" s="17">
        <f>K96</f>
        <v>0.24</v>
      </c>
      <c r="L106" s="79">
        <f>L96</f>
        <v>0.24</v>
      </c>
      <c r="M106" s="82"/>
    </row>
    <row r="107" spans="1:13" ht="12.75">
      <c r="A107" s="57" t="s">
        <v>108</v>
      </c>
      <c r="B107" s="75">
        <f>B108-SUM(B103:B106)</f>
        <v>3119.0099999999984</v>
      </c>
      <c r="C107" s="58" t="s">
        <v>13</v>
      </c>
      <c r="D107" s="59" t="s">
        <v>13</v>
      </c>
      <c r="E107" s="59" t="s">
        <v>13</v>
      </c>
      <c r="F107" s="60" t="s">
        <v>13</v>
      </c>
      <c r="G107" s="60" t="s">
        <v>13</v>
      </c>
      <c r="H107" s="58" t="s">
        <v>13</v>
      </c>
      <c r="I107" s="59" t="s">
        <v>13</v>
      </c>
      <c r="J107" s="59" t="s">
        <v>13</v>
      </c>
      <c r="K107" s="60" t="s">
        <v>13</v>
      </c>
      <c r="L107" s="80" t="s">
        <v>13</v>
      </c>
      <c r="M107" s="83"/>
    </row>
    <row r="108" spans="1:13" ht="12.75">
      <c r="A108" s="61" t="s">
        <v>12</v>
      </c>
      <c r="B108" s="76">
        <v>32040</v>
      </c>
      <c r="C108" s="63" t="s">
        <v>13</v>
      </c>
      <c r="D108" s="62">
        <f>SUM(D103:D107)</f>
        <v>5901.910000000001</v>
      </c>
      <c r="E108" s="62">
        <f>SUM(E103:E107)</f>
        <v>15963.83</v>
      </c>
      <c r="F108" s="64">
        <f>D108/B108</f>
        <v>0.18420443196004996</v>
      </c>
      <c r="G108" s="64">
        <f>E108/B108</f>
        <v>0.49824687890137326</v>
      </c>
      <c r="H108" s="63" t="s">
        <v>13</v>
      </c>
      <c r="I108" s="62">
        <f>SUM(I103:I107)</f>
        <v>11731.83</v>
      </c>
      <c r="J108" s="62">
        <f>SUM(J103:J107)</f>
        <v>43547.62</v>
      </c>
      <c r="K108" s="64">
        <f>I108/B108</f>
        <v>0.3661619850187266</v>
      </c>
      <c r="L108" s="81">
        <f>J108/B108</f>
        <v>1.3591641697877654</v>
      </c>
      <c r="M108" s="83"/>
    </row>
    <row r="109" spans="4:13" ht="12.75">
      <c r="D109" s="89"/>
      <c r="E109" s="89"/>
      <c r="F109" s="8"/>
      <c r="G109" s="8"/>
      <c r="H109" s="9"/>
      <c r="I109" s="89"/>
      <c r="J109" s="89"/>
      <c r="K109" s="8"/>
      <c r="L109" s="8"/>
      <c r="M109" s="8"/>
    </row>
  </sheetData>
  <sheetProtection selectLockedCells="1" selectUnlockedCells="1"/>
  <mergeCells count="20">
    <mergeCell ref="A68:B69"/>
    <mergeCell ref="C68:M68"/>
    <mergeCell ref="C69:G69"/>
    <mergeCell ref="C82:M82"/>
    <mergeCell ref="A91:B92"/>
    <mergeCell ref="H92:M92"/>
    <mergeCell ref="C92:G92"/>
    <mergeCell ref="C83:G83"/>
    <mergeCell ref="H83:M83"/>
    <mergeCell ref="C91:M91"/>
    <mergeCell ref="H101:L101"/>
    <mergeCell ref="A100:L100"/>
    <mergeCell ref="A1:B2"/>
    <mergeCell ref="C1:M1"/>
    <mergeCell ref="H69:M69"/>
    <mergeCell ref="C2:G2"/>
    <mergeCell ref="H2:M2"/>
    <mergeCell ref="A101:B101"/>
    <mergeCell ref="C101:G101"/>
    <mergeCell ref="A82:B83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2015-07-31T11:57:19Z</dcterms:created>
  <dcterms:modified xsi:type="dcterms:W3CDTF">2016-06-14T10:47:16Z</dcterms:modified>
  <cp:category/>
  <cp:version/>
  <cp:contentType/>
  <cp:contentStatus/>
</cp:coreProperties>
</file>