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BLOK 31" sheetId="1" r:id="rId1"/>
  </sheets>
  <definedNames>
    <definedName name="_xlnm.Print_Area" localSheetId="0">'BLOK 31'!$A$1:$M$38</definedName>
  </definedNames>
  <calcPr fullCalcOnLoad="1"/>
</workbook>
</file>

<file path=xl/sharedStrings.xml><?xml version="1.0" encoding="utf-8"?>
<sst xmlns="http://schemas.openxmlformats.org/spreadsheetml/2006/main" count="130" uniqueCount="48">
  <si>
    <t>POSTOJEĆE STANJE</t>
  </si>
  <si>
    <t>PLANIRANO STANJE</t>
  </si>
  <si>
    <t>Broj UP</t>
  </si>
  <si>
    <r>
      <t>Površina UP (m</t>
    </r>
    <r>
      <rPr>
        <sz val="10"/>
        <rFont val="Calibri"/>
        <family val="2"/>
      </rPr>
      <t>²</t>
    </r>
    <r>
      <rPr>
        <sz val="10"/>
        <rFont val="Arial"/>
        <family val="2"/>
      </rPr>
      <t>)</t>
    </r>
  </si>
  <si>
    <t xml:space="preserve"> Spratnost</t>
  </si>
  <si>
    <t>P pod objektom (m²)</t>
  </si>
  <si>
    <t>BRP (m²)</t>
  </si>
  <si>
    <t>Iz</t>
  </si>
  <si>
    <t>Ii</t>
  </si>
  <si>
    <t>MAX spratnost</t>
  </si>
  <si>
    <t>BRP     (m²)</t>
  </si>
  <si>
    <t>Dozvoljene vrste građenja</t>
  </si>
  <si>
    <t>Ukupno</t>
  </si>
  <si>
    <t>/</t>
  </si>
  <si>
    <t>P+1+Pk</t>
  </si>
  <si>
    <t>UP1</t>
  </si>
  <si>
    <t>UP2</t>
  </si>
  <si>
    <t>UP4</t>
  </si>
  <si>
    <t>UP11</t>
  </si>
  <si>
    <t>UP12</t>
  </si>
  <si>
    <t>UP13</t>
  </si>
  <si>
    <t>UP14</t>
  </si>
  <si>
    <t>UP15</t>
  </si>
  <si>
    <t>UP5</t>
  </si>
  <si>
    <t>UP6</t>
  </si>
  <si>
    <t>UP7</t>
  </si>
  <si>
    <t>UP8</t>
  </si>
  <si>
    <t>UP10</t>
  </si>
  <si>
    <t>P</t>
  </si>
  <si>
    <t>UP3</t>
  </si>
  <si>
    <t>P,P,P,P+1</t>
  </si>
  <si>
    <t>UKUPNO - BLOK 31</t>
  </si>
  <si>
    <t>SMG1</t>
  </si>
  <si>
    <t xml:space="preserve">POVRŠINE ZA STANOVANJE MALE GUSTINE                                                                                                  </t>
  </si>
  <si>
    <t>Saobraćajne površine</t>
  </si>
  <si>
    <r>
      <rPr>
        <b/>
        <sz val="10"/>
        <rFont val="Arial"/>
        <family val="2"/>
      </rPr>
      <t>SMG1</t>
    </r>
    <r>
      <rPr>
        <sz val="10"/>
        <rFont val="Arial"/>
        <family val="2"/>
      </rPr>
      <t xml:space="preserve">-Površine za stanovanje male gustine </t>
    </r>
  </si>
  <si>
    <r>
      <rPr>
        <b/>
        <sz val="10"/>
        <rFont val="Arial"/>
        <family val="2"/>
      </rPr>
      <t>PUJ</t>
    </r>
    <r>
      <rPr>
        <sz val="10"/>
        <rFont val="Arial"/>
        <family val="2"/>
      </rPr>
      <t>-Površine javne namene</t>
    </r>
  </si>
  <si>
    <t>P, P+1</t>
  </si>
  <si>
    <t>P+1</t>
  </si>
  <si>
    <t>P+3</t>
  </si>
  <si>
    <t>G+P+2</t>
  </si>
  <si>
    <t>dogradnja,nadgradnja,nova gradnja</t>
  </si>
  <si>
    <t>P+4+Pk</t>
  </si>
  <si>
    <t>nadgradnja</t>
  </si>
  <si>
    <t>SMG2</t>
  </si>
  <si>
    <r>
      <rPr>
        <b/>
        <sz val="10"/>
        <rFont val="Arial"/>
        <family val="2"/>
      </rPr>
      <t>SMG2</t>
    </r>
    <r>
      <rPr>
        <sz val="10"/>
        <rFont val="Arial"/>
        <family val="2"/>
      </rPr>
      <t xml:space="preserve">-Površine za stanovanje male gustine </t>
    </r>
  </si>
  <si>
    <t>zadržano iz važećeg plana</t>
  </si>
  <si>
    <t>zadržano postojeće stanje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</si>
</sst>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13" fontId="1" fillId="0" borderId="0" xfId="0" applyNumberFormat="1" applyFont="1" applyAlignment="1">
      <alignment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72" fontId="0" fillId="0" borderId="0" xfId="0" applyNumberFormat="1" applyFill="1" applyAlignment="1">
      <alignment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13" fontId="0" fillId="33" borderId="12" xfId="0" applyNumberFormat="1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center" vertical="center" wrapText="1"/>
    </xf>
    <xf numFmtId="2" fontId="0" fillId="33" borderId="15" xfId="0" applyNumberFormat="1" applyFont="1" applyFill="1" applyBorder="1" applyAlignment="1">
      <alignment horizontal="center" vertical="center" wrapText="1"/>
    </xf>
    <xf numFmtId="172" fontId="0" fillId="33" borderId="16" xfId="0" applyNumberFormat="1" applyFont="1" applyFill="1" applyBorder="1" applyAlignment="1">
      <alignment horizontal="center" vertical="center"/>
    </xf>
    <xf numFmtId="172" fontId="0" fillId="33" borderId="17" xfId="0" applyNumberFormat="1" applyFont="1" applyFill="1" applyBorder="1" applyAlignment="1">
      <alignment horizontal="right" vertical="center"/>
    </xf>
    <xf numFmtId="172" fontId="0" fillId="33" borderId="18" xfId="0" applyNumberFormat="1" applyFont="1" applyFill="1" applyBorder="1" applyAlignment="1">
      <alignment horizontal="right" vertical="center"/>
    </xf>
    <xf numFmtId="2" fontId="0" fillId="33" borderId="18" xfId="0" applyNumberFormat="1" applyFont="1" applyFill="1" applyBorder="1" applyAlignment="1">
      <alignment horizontal="right" vertical="center"/>
    </xf>
    <xf numFmtId="2" fontId="0" fillId="33" borderId="19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172" fontId="0" fillId="0" borderId="22" xfId="0" applyNumberFormat="1" applyFill="1" applyBorder="1" applyAlignment="1">
      <alignment horizontal="right" vertical="center"/>
    </xf>
    <xf numFmtId="2" fontId="0" fillId="0" borderId="22" xfId="0" applyNumberFormat="1" applyFill="1" applyBorder="1" applyAlignment="1">
      <alignment horizontal="right" vertical="center"/>
    </xf>
    <xf numFmtId="2" fontId="0" fillId="0" borderId="23" xfId="0" applyNumberForma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172" fontId="0" fillId="0" borderId="11" xfId="0" applyNumberFormat="1" applyFill="1" applyBorder="1" applyAlignment="1">
      <alignment horizontal="right" vertical="center"/>
    </xf>
    <xf numFmtId="2" fontId="0" fillId="0" borderId="11" xfId="0" applyNumberFormat="1" applyFill="1" applyBorder="1" applyAlignment="1">
      <alignment horizontal="right" vertical="center"/>
    </xf>
    <xf numFmtId="2" fontId="0" fillId="0" borderId="26" xfId="0" applyNumberFormat="1" applyFill="1" applyBorder="1" applyAlignment="1">
      <alignment horizontal="right" vertical="center"/>
    </xf>
    <xf numFmtId="172" fontId="0" fillId="0" borderId="11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72" fontId="0" fillId="0" borderId="28" xfId="0" applyNumberFormat="1" applyFill="1" applyBorder="1" applyAlignment="1">
      <alignment horizontal="right" vertical="center"/>
    </xf>
    <xf numFmtId="2" fontId="0" fillId="0" borderId="28" xfId="0" applyNumberFormat="1" applyFill="1" applyBorder="1" applyAlignment="1">
      <alignment horizontal="right" vertical="center"/>
    </xf>
    <xf numFmtId="2" fontId="0" fillId="0" borderId="29" xfId="0" applyNumberFormat="1" applyFill="1" applyBorder="1" applyAlignment="1">
      <alignment horizontal="right" vertical="center"/>
    </xf>
    <xf numFmtId="13" fontId="1" fillId="0" borderId="0" xfId="0" applyNumberFormat="1" applyFont="1" applyBorder="1" applyAlignment="1">
      <alignment vertical="center"/>
    </xf>
    <xf numFmtId="13" fontId="0" fillId="33" borderId="11" xfId="0" applyNumberFormat="1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72" fontId="0" fillId="0" borderId="11" xfId="0" applyNumberFormat="1" applyFont="1" applyFill="1" applyBorder="1" applyAlignment="1">
      <alignment horizontal="left" vertical="center" wrapText="1"/>
    </xf>
    <xf numFmtId="172" fontId="0" fillId="0" borderId="11" xfId="0" applyNumberFormat="1" applyFont="1" applyFill="1" applyBorder="1" applyAlignment="1">
      <alignment horizontal="right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172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172" fontId="2" fillId="33" borderId="11" xfId="0" applyNumberFormat="1" applyFont="1" applyFill="1" applyBorder="1" applyAlignment="1">
      <alignment horizontal="left" vertical="center"/>
    </xf>
    <xf numFmtId="172" fontId="0" fillId="33" borderId="11" xfId="0" applyNumberFormat="1" applyFont="1" applyFill="1" applyBorder="1" applyAlignment="1">
      <alignment horizontal="right" vertical="center"/>
    </xf>
    <xf numFmtId="172" fontId="0" fillId="33" borderId="11" xfId="0" applyNumberFormat="1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2" fontId="0" fillId="0" borderId="30" xfId="0" applyNumberForma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72" fontId="0" fillId="0" borderId="33" xfId="0" applyNumberFormat="1" applyFill="1" applyBorder="1" applyAlignment="1">
      <alignment horizontal="right" vertical="center"/>
    </xf>
    <xf numFmtId="2" fontId="0" fillId="0" borderId="33" xfId="0" applyNumberFormat="1" applyFill="1" applyBorder="1" applyAlignment="1">
      <alignment horizontal="right" vertical="center"/>
    </xf>
    <xf numFmtId="2" fontId="0" fillId="0" borderId="34" xfId="0" applyNumberFormat="1" applyFill="1" applyBorder="1" applyAlignment="1">
      <alignment horizontal="right" vertical="center"/>
    </xf>
    <xf numFmtId="172" fontId="0" fillId="33" borderId="35" xfId="0" applyNumberFormat="1" applyFont="1" applyFill="1" applyBorder="1" applyAlignment="1">
      <alignment horizontal="center" vertical="center"/>
    </xf>
    <xf numFmtId="172" fontId="0" fillId="33" borderId="36" xfId="0" applyNumberFormat="1" applyFont="1" applyFill="1" applyBorder="1" applyAlignment="1">
      <alignment horizontal="right" vertical="center"/>
    </xf>
    <xf numFmtId="2" fontId="0" fillId="33" borderId="36" xfId="0" applyNumberFormat="1" applyFont="1" applyFill="1" applyBorder="1" applyAlignment="1">
      <alignment horizontal="right" vertical="center"/>
    </xf>
    <xf numFmtId="2" fontId="0" fillId="33" borderId="37" xfId="0" applyNumberFormat="1" applyFont="1" applyFill="1" applyBorder="1" applyAlignment="1">
      <alignment horizontal="right" vertical="center"/>
    </xf>
    <xf numFmtId="2" fontId="0" fillId="33" borderId="38" xfId="0" applyNumberFormat="1" applyFont="1" applyFill="1" applyBorder="1" applyAlignment="1">
      <alignment horizontal="right" vertical="center"/>
    </xf>
    <xf numFmtId="2" fontId="0" fillId="33" borderId="39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center" vertical="center" wrapText="1"/>
    </xf>
    <xf numFmtId="172" fontId="0" fillId="0" borderId="33" xfId="0" applyNumberFormat="1" applyFont="1" applyFill="1" applyBorder="1" applyAlignment="1">
      <alignment horizontal="right" vertical="center" wrapText="1"/>
    </xf>
    <xf numFmtId="2" fontId="0" fillId="0" borderId="33" xfId="0" applyNumberFormat="1" applyFont="1" applyFill="1" applyBorder="1" applyAlignment="1">
      <alignment horizontal="right" vertical="center" wrapText="1"/>
    </xf>
    <xf numFmtId="2" fontId="0" fillId="0" borderId="34" xfId="0" applyNumberFormat="1" applyFont="1" applyFill="1" applyBorder="1" applyAlignment="1">
      <alignment horizontal="right" vertical="center" wrapText="1"/>
    </xf>
    <xf numFmtId="172" fontId="0" fillId="0" borderId="11" xfId="0" applyNumberFormat="1" applyFont="1" applyFill="1" applyBorder="1" applyAlignment="1">
      <alignment horizontal="center" vertical="center" wrapText="1"/>
    </xf>
    <xf numFmtId="1" fontId="0" fillId="33" borderId="13" xfId="0" applyNumberFormat="1" applyFont="1" applyFill="1" applyBorder="1" applyAlignment="1">
      <alignment horizontal="center" vertical="center" wrapText="1"/>
    </xf>
    <xf numFmtId="1" fontId="0" fillId="0" borderId="40" xfId="0" applyNumberFormat="1" applyFont="1" applyFill="1" applyBorder="1" applyAlignment="1">
      <alignment horizontal="right" vertical="center" wrapText="1"/>
    </xf>
    <xf numFmtId="1" fontId="0" fillId="0" borderId="30" xfId="0" applyNumberFormat="1" applyFont="1" applyFill="1" applyBorder="1" applyAlignment="1">
      <alignment horizontal="right" vertical="center" wrapText="1"/>
    </xf>
    <xf numFmtId="1" fontId="0" fillId="0" borderId="41" xfId="0" applyNumberFormat="1" applyFont="1" applyFill="1" applyBorder="1" applyAlignment="1">
      <alignment horizontal="right" vertical="center"/>
    </xf>
    <xf numFmtId="1" fontId="0" fillId="33" borderId="17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26" xfId="0" applyNumberFormat="1" applyFont="1" applyFill="1" applyBorder="1" applyAlignment="1">
      <alignment horizontal="right" vertical="center" wrapText="1"/>
    </xf>
    <xf numFmtId="1" fontId="0" fillId="0" borderId="29" xfId="0" applyNumberFormat="1" applyFont="1" applyFill="1" applyBorder="1" applyAlignment="1">
      <alignment horizontal="right" vertical="center" wrapText="1"/>
    </xf>
    <xf numFmtId="1" fontId="0" fillId="0" borderId="0" xfId="0" applyNumberFormat="1" applyBorder="1" applyAlignment="1">
      <alignment horizontal="right" vertical="center"/>
    </xf>
    <xf numFmtId="1" fontId="0" fillId="33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right" vertical="center" wrapText="1"/>
    </xf>
    <xf numFmtId="1" fontId="0" fillId="0" borderId="11" xfId="0" applyNumberFormat="1" applyFont="1" applyFill="1" applyBorder="1" applyAlignment="1">
      <alignment horizontal="right" vertical="center" wrapText="1"/>
    </xf>
    <xf numFmtId="1" fontId="0" fillId="33" borderId="11" xfId="0" applyNumberFormat="1" applyFont="1" applyFill="1" applyBorder="1" applyAlignment="1">
      <alignment horizontal="right" vertical="center"/>
    </xf>
    <xf numFmtId="172" fontId="0" fillId="33" borderId="14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 horizontal="right" vertical="center"/>
    </xf>
    <xf numFmtId="172" fontId="0" fillId="0" borderId="0" xfId="0" applyNumberFormat="1" applyBorder="1" applyAlignment="1">
      <alignment horizontal="right" vertical="center"/>
    </xf>
    <xf numFmtId="172" fontId="0" fillId="33" borderId="11" xfId="0" applyNumberFormat="1" applyFont="1" applyFill="1" applyBorder="1" applyAlignment="1">
      <alignment horizontal="center" vertical="center" wrapText="1"/>
    </xf>
    <xf numFmtId="172" fontId="0" fillId="33" borderId="42" xfId="0" applyNumberFormat="1" applyFont="1" applyFill="1" applyBorder="1" applyAlignment="1">
      <alignment horizontal="center" vertical="center" wrapText="1"/>
    </xf>
    <xf numFmtId="2" fontId="0" fillId="33" borderId="26" xfId="0" applyNumberFormat="1" applyFont="1" applyFill="1" applyBorder="1" applyAlignment="1">
      <alignment horizontal="center" vertical="center" wrapText="1"/>
    </xf>
    <xf numFmtId="2" fontId="0" fillId="0" borderId="26" xfId="0" applyNumberFormat="1" applyFont="1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>
      <alignment horizontal="right" vertical="center"/>
    </xf>
    <xf numFmtId="2" fontId="0" fillId="33" borderId="26" xfId="0" applyNumberFormat="1" applyFont="1" applyFill="1" applyBorder="1" applyAlignment="1">
      <alignment horizontal="right" vertical="center"/>
    </xf>
    <xf numFmtId="13" fontId="2" fillId="0" borderId="43" xfId="0" applyNumberFormat="1" applyFont="1" applyFill="1" applyBorder="1" applyAlignment="1">
      <alignment horizontal="center" vertical="center"/>
    </xf>
    <xf numFmtId="2" fontId="0" fillId="0" borderId="43" xfId="0" applyNumberFormat="1" applyFont="1" applyFill="1" applyBorder="1" applyAlignment="1">
      <alignment horizontal="right" vertical="center" wrapText="1"/>
    </xf>
    <xf numFmtId="2" fontId="0" fillId="0" borderId="43" xfId="0" applyNumberFormat="1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center"/>
    </xf>
    <xf numFmtId="2" fontId="0" fillId="0" borderId="43" xfId="0" applyNumberFormat="1" applyFont="1" applyFill="1" applyBorder="1" applyAlignment="1">
      <alignment horizontal="center" vertical="center" wrapText="1"/>
    </xf>
    <xf numFmtId="172" fontId="0" fillId="0" borderId="22" xfId="0" applyNumberFormat="1" applyFont="1" applyFill="1" applyBorder="1" applyAlignment="1">
      <alignment horizontal="right" vertical="center" wrapText="1"/>
    </xf>
    <xf numFmtId="172" fontId="0" fillId="0" borderId="44" xfId="0" applyNumberFormat="1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 horizontal="right" vertical="center" wrapText="1"/>
    </xf>
    <xf numFmtId="2" fontId="0" fillId="0" borderId="23" xfId="0" applyNumberFormat="1" applyFont="1" applyFill="1" applyBorder="1" applyAlignment="1">
      <alignment horizontal="right" vertical="center" wrapText="1"/>
    </xf>
    <xf numFmtId="2" fontId="4" fillId="0" borderId="45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>
      <alignment horizontal="right" vertical="center" wrapText="1"/>
    </xf>
    <xf numFmtId="2" fontId="4" fillId="0" borderId="46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0" fillId="0" borderId="47" xfId="0" applyNumberFormat="1" applyFont="1" applyFill="1" applyBorder="1" applyAlignment="1">
      <alignment horizontal="right" vertical="center"/>
    </xf>
    <xf numFmtId="1" fontId="0" fillId="0" borderId="23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center"/>
    </xf>
    <xf numFmtId="172" fontId="0" fillId="0" borderId="22" xfId="0" applyNumberFormat="1" applyFont="1" applyFill="1" applyBorder="1" applyAlignment="1">
      <alignment/>
    </xf>
    <xf numFmtId="2" fontId="0" fillId="0" borderId="40" xfId="0" applyNumberFormat="1" applyFill="1" applyBorder="1" applyAlignment="1">
      <alignment horizontal="right" vertical="center"/>
    </xf>
    <xf numFmtId="2" fontId="0" fillId="0" borderId="40" xfId="0" applyNumberFormat="1" applyFont="1" applyFill="1" applyBorder="1" applyAlignment="1">
      <alignment horizontal="right" vertical="center" wrapText="1"/>
    </xf>
    <xf numFmtId="2" fontId="4" fillId="0" borderId="48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2" fontId="0" fillId="0" borderId="30" xfId="0" applyNumberFormat="1" applyFont="1" applyFill="1" applyBorder="1" applyAlignment="1">
      <alignment horizontal="right" vertical="center" wrapText="1"/>
    </xf>
    <xf numFmtId="2" fontId="4" fillId="0" borderId="49" xfId="0" applyNumberFormat="1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57" xfId="0" applyBorder="1" applyAlignment="1">
      <alignment horizontal="center"/>
    </xf>
    <xf numFmtId="13" fontId="2" fillId="0" borderId="26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E43"/>
  <sheetViews>
    <sheetView tabSelected="1" view="pageLayout" zoomScaleSheetLayoutView="115" workbookViewId="0" topLeftCell="A30">
      <selection activeCell="G48" sqref="G48"/>
    </sheetView>
  </sheetViews>
  <sheetFormatPr defaultColWidth="9.140625" defaultRowHeight="12.75"/>
  <cols>
    <col min="1" max="1" width="25.7109375" style="1" customWidth="1"/>
    <col min="2" max="2" width="9.7109375" style="80" customWidth="1"/>
    <col min="3" max="3" width="12.28125" style="3" customWidth="1"/>
    <col min="4" max="5" width="8.7109375" style="89" customWidth="1"/>
    <col min="6" max="7" width="4.7109375" style="2" customWidth="1"/>
    <col min="8" max="8" width="12.28125" style="3" customWidth="1"/>
    <col min="9" max="10" width="8.7109375" style="89" customWidth="1"/>
    <col min="11" max="12" width="4.7109375" style="2" customWidth="1"/>
    <col min="13" max="13" width="22.7109375" style="2" customWidth="1"/>
    <col min="14" max="14" width="11.421875" style="4" customWidth="1"/>
    <col min="15" max="31" width="9.140625" style="4" customWidth="1"/>
  </cols>
  <sheetData>
    <row r="1" spans="1:31" s="6" customFormat="1" ht="13.5" thickBot="1">
      <c r="A1" s="124" t="s">
        <v>32</v>
      </c>
      <c r="B1" s="125"/>
      <c r="C1" s="128" t="s">
        <v>33</v>
      </c>
      <c r="D1" s="129"/>
      <c r="E1" s="129"/>
      <c r="F1" s="129"/>
      <c r="G1" s="129"/>
      <c r="H1" s="129"/>
      <c r="I1" s="129"/>
      <c r="J1" s="129"/>
      <c r="K1" s="129"/>
      <c r="L1" s="129"/>
      <c r="M1" s="130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13" ht="13.5" thickBot="1">
      <c r="A2" s="126"/>
      <c r="B2" s="127"/>
      <c r="C2" s="122" t="s">
        <v>0</v>
      </c>
      <c r="D2" s="122"/>
      <c r="E2" s="122"/>
      <c r="F2" s="122"/>
      <c r="G2" s="122"/>
      <c r="H2" s="123" t="s">
        <v>1</v>
      </c>
      <c r="I2" s="123"/>
      <c r="J2" s="123"/>
      <c r="K2" s="123"/>
      <c r="L2" s="123"/>
      <c r="M2" s="123"/>
    </row>
    <row r="3" spans="1:14" ht="39" thickBot="1">
      <c r="A3" s="15" t="s">
        <v>2</v>
      </c>
      <c r="B3" s="75" t="s">
        <v>3</v>
      </c>
      <c r="C3" s="17" t="s">
        <v>4</v>
      </c>
      <c r="D3" s="88" t="s">
        <v>5</v>
      </c>
      <c r="E3" s="88" t="s">
        <v>6</v>
      </c>
      <c r="F3" s="18" t="s">
        <v>7</v>
      </c>
      <c r="G3" s="16" t="s">
        <v>8</v>
      </c>
      <c r="H3" s="17" t="s">
        <v>9</v>
      </c>
      <c r="I3" s="92" t="s">
        <v>5</v>
      </c>
      <c r="J3" s="88" t="s">
        <v>10</v>
      </c>
      <c r="K3" s="18" t="s">
        <v>7</v>
      </c>
      <c r="L3" s="19" t="s">
        <v>8</v>
      </c>
      <c r="M3" s="19" t="s">
        <v>11</v>
      </c>
      <c r="N3" s="5"/>
    </row>
    <row r="4" spans="1:13" ht="12.75">
      <c r="A4" s="25" t="s">
        <v>15</v>
      </c>
      <c r="B4" s="76">
        <v>378</v>
      </c>
      <c r="C4" s="26"/>
      <c r="D4" s="27"/>
      <c r="E4" s="27"/>
      <c r="F4" s="28"/>
      <c r="G4" s="29"/>
      <c r="H4" s="25" t="s">
        <v>14</v>
      </c>
      <c r="I4" s="102">
        <v>117</v>
      </c>
      <c r="J4" s="103">
        <f>I4*3</f>
        <v>351</v>
      </c>
      <c r="K4" s="104">
        <f>I4/B4</f>
        <v>0.30952380952380953</v>
      </c>
      <c r="L4" s="105">
        <f>J4/B4</f>
        <v>0.9285714285714286</v>
      </c>
      <c r="M4" s="106" t="s">
        <v>46</v>
      </c>
    </row>
    <row r="5" spans="1:13" ht="12.75">
      <c r="A5" s="30" t="s">
        <v>16</v>
      </c>
      <c r="B5" s="77">
        <v>1063</v>
      </c>
      <c r="C5" s="31"/>
      <c r="D5" s="32"/>
      <c r="E5" s="32"/>
      <c r="F5" s="33"/>
      <c r="G5" s="34"/>
      <c r="H5" s="30" t="s">
        <v>14</v>
      </c>
      <c r="I5" s="107">
        <v>152</v>
      </c>
      <c r="J5" s="107">
        <f>I5*3</f>
        <v>456</v>
      </c>
      <c r="K5" s="108">
        <f>I5/B5</f>
        <v>0.14299153339604892</v>
      </c>
      <c r="L5" s="109">
        <f>J5/B5</f>
        <v>0.42897460018814676</v>
      </c>
      <c r="M5" s="110" t="s">
        <v>46</v>
      </c>
    </row>
    <row r="6" spans="1:13" ht="12.75">
      <c r="A6" s="30" t="s">
        <v>29</v>
      </c>
      <c r="B6" s="77">
        <v>819</v>
      </c>
      <c r="C6" s="31" t="s">
        <v>37</v>
      </c>
      <c r="D6" s="32">
        <v>127.94</v>
      </c>
      <c r="E6" s="32">
        <f>D6*2</f>
        <v>255.88</v>
      </c>
      <c r="F6" s="33">
        <f>D6/B6</f>
        <v>0.1562148962148962</v>
      </c>
      <c r="G6" s="34">
        <f>E6/B6</f>
        <v>0.3124297924297924</v>
      </c>
      <c r="H6" s="30" t="s">
        <v>30</v>
      </c>
      <c r="I6" s="107">
        <v>206</v>
      </c>
      <c r="J6" s="107">
        <v>334</v>
      </c>
      <c r="K6" s="108">
        <f aca="true" t="shared" si="0" ref="K6:K15">I6/B6</f>
        <v>0.2515262515262515</v>
      </c>
      <c r="L6" s="109">
        <f aca="true" t="shared" si="1" ref="L6:L15">J6/B6</f>
        <v>0.4078144078144078</v>
      </c>
      <c r="M6" s="110" t="s">
        <v>46</v>
      </c>
    </row>
    <row r="7" spans="1:13" ht="12.75">
      <c r="A7" s="30" t="s">
        <v>17</v>
      </c>
      <c r="B7" s="77">
        <v>383</v>
      </c>
      <c r="C7" s="31"/>
      <c r="D7" s="32"/>
      <c r="E7" s="32"/>
      <c r="F7" s="33"/>
      <c r="G7" s="34"/>
      <c r="H7" s="30" t="s">
        <v>14</v>
      </c>
      <c r="I7" s="107">
        <v>80</v>
      </c>
      <c r="J7" s="107">
        <f aca="true" t="shared" si="2" ref="J7:J14">I7*3</f>
        <v>240</v>
      </c>
      <c r="K7" s="108">
        <f t="shared" si="0"/>
        <v>0.20887728459530025</v>
      </c>
      <c r="L7" s="109">
        <f t="shared" si="1"/>
        <v>0.6266318537859008</v>
      </c>
      <c r="M7" s="110" t="s">
        <v>46</v>
      </c>
    </row>
    <row r="8" spans="1:13" ht="12.75">
      <c r="A8" s="30" t="s">
        <v>23</v>
      </c>
      <c r="B8" s="77">
        <v>783</v>
      </c>
      <c r="C8" s="31"/>
      <c r="D8" s="32"/>
      <c r="E8" s="32"/>
      <c r="F8" s="33"/>
      <c r="G8" s="34"/>
      <c r="H8" s="30" t="s">
        <v>14</v>
      </c>
      <c r="I8" s="107">
        <v>206</v>
      </c>
      <c r="J8" s="107">
        <f t="shared" si="2"/>
        <v>618</v>
      </c>
      <c r="K8" s="108">
        <f t="shared" si="0"/>
        <v>0.26309067688378035</v>
      </c>
      <c r="L8" s="109">
        <f t="shared" si="1"/>
        <v>0.789272030651341</v>
      </c>
      <c r="M8" s="110" t="s">
        <v>46</v>
      </c>
    </row>
    <row r="9" spans="1:13" ht="12.75">
      <c r="A9" s="30" t="s">
        <v>24</v>
      </c>
      <c r="B9" s="77">
        <v>470</v>
      </c>
      <c r="C9" s="31"/>
      <c r="D9" s="32"/>
      <c r="E9" s="32"/>
      <c r="F9" s="33"/>
      <c r="G9" s="34"/>
      <c r="H9" s="30" t="s">
        <v>14</v>
      </c>
      <c r="I9" s="107">
        <v>109</v>
      </c>
      <c r="J9" s="107">
        <f t="shared" si="2"/>
        <v>327</v>
      </c>
      <c r="K9" s="108">
        <f t="shared" si="0"/>
        <v>0.23191489361702128</v>
      </c>
      <c r="L9" s="109">
        <f t="shared" si="1"/>
        <v>0.6957446808510638</v>
      </c>
      <c r="M9" s="110" t="s">
        <v>46</v>
      </c>
    </row>
    <row r="10" spans="1:13" ht="12.75">
      <c r="A10" s="30" t="s">
        <v>25</v>
      </c>
      <c r="B10" s="77">
        <v>837</v>
      </c>
      <c r="C10" s="31"/>
      <c r="D10" s="32"/>
      <c r="E10" s="32"/>
      <c r="F10" s="33"/>
      <c r="G10" s="34"/>
      <c r="H10" s="30" t="s">
        <v>14</v>
      </c>
      <c r="I10" s="107">
        <v>200</v>
      </c>
      <c r="J10" s="107">
        <f t="shared" si="2"/>
        <v>600</v>
      </c>
      <c r="K10" s="108">
        <f t="shared" si="0"/>
        <v>0.23894862604540024</v>
      </c>
      <c r="L10" s="109">
        <f t="shared" si="1"/>
        <v>0.7168458781362007</v>
      </c>
      <c r="M10" s="110" t="s">
        <v>46</v>
      </c>
    </row>
    <row r="11" spans="1:31" s="11" customFormat="1" ht="12.75">
      <c r="A11" s="30" t="s">
        <v>27</v>
      </c>
      <c r="B11" s="77">
        <v>680</v>
      </c>
      <c r="C11" s="36" t="s">
        <v>28</v>
      </c>
      <c r="D11" s="35">
        <v>34.45</v>
      </c>
      <c r="E11" s="32">
        <f>D11</f>
        <v>34.45</v>
      </c>
      <c r="F11" s="33">
        <f>D11/B11</f>
        <v>0.05066176470588236</v>
      </c>
      <c r="G11" s="34">
        <f>E11/B11</f>
        <v>0.05066176470588236</v>
      </c>
      <c r="H11" s="30" t="s">
        <v>14</v>
      </c>
      <c r="I11" s="107">
        <v>181</v>
      </c>
      <c r="J11" s="107">
        <f t="shared" si="2"/>
        <v>543</v>
      </c>
      <c r="K11" s="108">
        <f t="shared" si="0"/>
        <v>0.2661764705882353</v>
      </c>
      <c r="L11" s="109">
        <f t="shared" si="1"/>
        <v>0.7985294117647059</v>
      </c>
      <c r="M11" s="110" t="s">
        <v>46</v>
      </c>
      <c r="N11" s="4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13" ht="12.75">
      <c r="A12" s="30" t="s">
        <v>18</v>
      </c>
      <c r="B12" s="77">
        <v>416</v>
      </c>
      <c r="C12" s="37" t="s">
        <v>28</v>
      </c>
      <c r="D12" s="32"/>
      <c r="E12" s="32"/>
      <c r="F12" s="33"/>
      <c r="G12" s="34"/>
      <c r="H12" s="30" t="s">
        <v>14</v>
      </c>
      <c r="I12" s="107">
        <v>109</v>
      </c>
      <c r="J12" s="107">
        <f t="shared" si="2"/>
        <v>327</v>
      </c>
      <c r="K12" s="108">
        <f t="shared" si="0"/>
        <v>0.2620192307692308</v>
      </c>
      <c r="L12" s="109">
        <f t="shared" si="1"/>
        <v>0.7860576923076923</v>
      </c>
      <c r="M12" s="110" t="s">
        <v>46</v>
      </c>
    </row>
    <row r="13" spans="1:13" ht="12.75">
      <c r="A13" s="30" t="s">
        <v>19</v>
      </c>
      <c r="B13" s="77">
        <v>544</v>
      </c>
      <c r="C13" s="31" t="s">
        <v>14</v>
      </c>
      <c r="D13" s="32">
        <v>232.73</v>
      </c>
      <c r="E13" s="32">
        <f>D13*3</f>
        <v>698.1899999999999</v>
      </c>
      <c r="F13" s="33">
        <f>D13/B13</f>
        <v>0.4278125</v>
      </c>
      <c r="G13" s="34">
        <f>E13/B13</f>
        <v>1.2834374999999998</v>
      </c>
      <c r="H13" s="30" t="s">
        <v>14</v>
      </c>
      <c r="I13" s="32">
        <v>232.73</v>
      </c>
      <c r="J13" s="32">
        <f>I13*3</f>
        <v>698.1899999999999</v>
      </c>
      <c r="K13" s="108">
        <f t="shared" si="0"/>
        <v>0.4278125</v>
      </c>
      <c r="L13" s="109">
        <f t="shared" si="1"/>
        <v>1.2834374999999998</v>
      </c>
      <c r="M13" s="110" t="s">
        <v>47</v>
      </c>
    </row>
    <row r="14" spans="1:13" ht="12.75">
      <c r="A14" s="30" t="s">
        <v>20</v>
      </c>
      <c r="B14" s="77">
        <v>442</v>
      </c>
      <c r="C14" s="31"/>
      <c r="D14" s="32"/>
      <c r="E14" s="32"/>
      <c r="F14" s="33"/>
      <c r="G14" s="34"/>
      <c r="H14" s="30" t="s">
        <v>14</v>
      </c>
      <c r="I14" s="107">
        <v>121</v>
      </c>
      <c r="J14" s="107">
        <f t="shared" si="2"/>
        <v>363</v>
      </c>
      <c r="K14" s="108">
        <f t="shared" si="0"/>
        <v>0.2737556561085973</v>
      </c>
      <c r="L14" s="109">
        <f t="shared" si="1"/>
        <v>0.8212669683257918</v>
      </c>
      <c r="M14" s="110" t="s">
        <v>46</v>
      </c>
    </row>
    <row r="15" spans="1:13" ht="12.75">
      <c r="A15" s="30" t="s">
        <v>22</v>
      </c>
      <c r="B15" s="77">
        <v>118</v>
      </c>
      <c r="C15" s="31" t="s">
        <v>28</v>
      </c>
      <c r="D15" s="32">
        <v>37.63</v>
      </c>
      <c r="E15" s="32">
        <f>D15</f>
        <v>37.63</v>
      </c>
      <c r="F15" s="33">
        <f>D15/B15</f>
        <v>0.31889830508474576</v>
      </c>
      <c r="G15" s="34">
        <f>E15/B15</f>
        <v>0.31889830508474576</v>
      </c>
      <c r="H15" s="30" t="s">
        <v>28</v>
      </c>
      <c r="I15" s="107">
        <v>38</v>
      </c>
      <c r="J15" s="107">
        <f>I15</f>
        <v>38</v>
      </c>
      <c r="K15" s="108">
        <f t="shared" si="0"/>
        <v>0.3220338983050847</v>
      </c>
      <c r="L15" s="109">
        <f t="shared" si="1"/>
        <v>0.3220338983050847</v>
      </c>
      <c r="M15" s="110" t="s">
        <v>46</v>
      </c>
    </row>
    <row r="16" spans="1:13" ht="12.75" customHeight="1" thickBot="1">
      <c r="A16" s="12"/>
      <c r="B16" s="78"/>
      <c r="C16" s="38"/>
      <c r="D16" s="39"/>
      <c r="E16" s="39"/>
      <c r="F16" s="40"/>
      <c r="G16" s="41"/>
      <c r="H16" s="111"/>
      <c r="I16" s="39"/>
      <c r="J16" s="39"/>
      <c r="K16" s="40"/>
      <c r="L16" s="41"/>
      <c r="M16" s="112"/>
    </row>
    <row r="17" spans="1:14" ht="13.5" thickBot="1">
      <c r="A17" s="20" t="s">
        <v>12</v>
      </c>
      <c r="B17" s="79">
        <f>SUM(B4:B16)</f>
        <v>6933</v>
      </c>
      <c r="C17" s="20" t="s">
        <v>13</v>
      </c>
      <c r="D17" s="21">
        <f>SUM(D4:D15)</f>
        <v>432.75</v>
      </c>
      <c r="E17" s="22">
        <f>SUM(E4:E15)</f>
        <v>1026.15</v>
      </c>
      <c r="F17" s="23">
        <f>D17/B17</f>
        <v>0.06241886629164864</v>
      </c>
      <c r="G17" s="24">
        <f>E17/B17</f>
        <v>0.14800951968844658</v>
      </c>
      <c r="H17" s="20" t="s">
        <v>13</v>
      </c>
      <c r="I17" s="21">
        <f>SUM(I4:I16)</f>
        <v>1751.73</v>
      </c>
      <c r="J17" s="21">
        <f>SUM(J4:J16)</f>
        <v>4895.19</v>
      </c>
      <c r="K17" s="23">
        <f>I17/B17</f>
        <v>0.2526655127650368</v>
      </c>
      <c r="L17" s="24">
        <f>J17/B17</f>
        <v>0.7060709649502379</v>
      </c>
      <c r="M17" s="24"/>
      <c r="N17" s="7"/>
    </row>
    <row r="19" ht="39.75" customHeight="1"/>
    <row r="20" ht="13.5" thickBot="1"/>
    <row r="21" spans="1:13" ht="13.5" thickBot="1">
      <c r="A21" s="124" t="s">
        <v>44</v>
      </c>
      <c r="B21" s="125"/>
      <c r="C21" s="128" t="s">
        <v>33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30"/>
    </row>
    <row r="22" spans="1:13" ht="13.5" thickBot="1">
      <c r="A22" s="126"/>
      <c r="B22" s="127"/>
      <c r="C22" s="122" t="s">
        <v>0</v>
      </c>
      <c r="D22" s="122"/>
      <c r="E22" s="122"/>
      <c r="F22" s="122"/>
      <c r="G22" s="122"/>
      <c r="H22" s="123" t="s">
        <v>1</v>
      </c>
      <c r="I22" s="123"/>
      <c r="J22" s="123"/>
      <c r="K22" s="123"/>
      <c r="L22" s="123"/>
      <c r="M22" s="123"/>
    </row>
    <row r="23" spans="1:14" ht="39" thickBot="1">
      <c r="A23" s="15" t="s">
        <v>2</v>
      </c>
      <c r="B23" s="75" t="s">
        <v>3</v>
      </c>
      <c r="C23" s="17" t="s">
        <v>4</v>
      </c>
      <c r="D23" s="88" t="s">
        <v>5</v>
      </c>
      <c r="E23" s="88" t="s">
        <v>6</v>
      </c>
      <c r="F23" s="18" t="s">
        <v>7</v>
      </c>
      <c r="G23" s="16" t="s">
        <v>8</v>
      </c>
      <c r="H23" s="17" t="s">
        <v>9</v>
      </c>
      <c r="I23" s="92" t="s">
        <v>5</v>
      </c>
      <c r="J23" s="88" t="s">
        <v>10</v>
      </c>
      <c r="K23" s="18" t="s">
        <v>7</v>
      </c>
      <c r="L23" s="19" t="s">
        <v>8</v>
      </c>
      <c r="M23" s="19" t="s">
        <v>11</v>
      </c>
      <c r="N23" s="4"/>
    </row>
    <row r="24" spans="1:14" ht="12.75">
      <c r="A24" s="25" t="s">
        <v>26</v>
      </c>
      <c r="B24" s="113">
        <v>971</v>
      </c>
      <c r="C24" s="114" t="s">
        <v>39</v>
      </c>
      <c r="D24" s="115">
        <v>223</v>
      </c>
      <c r="E24" s="27">
        <f>D24*4</f>
        <v>892</v>
      </c>
      <c r="F24" s="28">
        <f>D24/B24</f>
        <v>0.22966014418125644</v>
      </c>
      <c r="G24" s="116">
        <f>E24/B24</f>
        <v>0.9186405767250257</v>
      </c>
      <c r="H24" s="114" t="s">
        <v>42</v>
      </c>
      <c r="I24" s="115">
        <v>223</v>
      </c>
      <c r="J24" s="27">
        <f>I24*6</f>
        <v>1338</v>
      </c>
      <c r="K24" s="104">
        <f>I24/B24</f>
        <v>0.22966014418125644</v>
      </c>
      <c r="L24" s="117">
        <f>J24/B24</f>
        <v>1.3779608650875386</v>
      </c>
      <c r="M24" s="118" t="s">
        <v>43</v>
      </c>
      <c r="N24" s="4"/>
    </row>
    <row r="25" spans="1:14" ht="22.5">
      <c r="A25" s="30" t="s">
        <v>21</v>
      </c>
      <c r="B25" s="81">
        <v>546</v>
      </c>
      <c r="C25" s="57" t="s">
        <v>38</v>
      </c>
      <c r="D25" s="32">
        <v>103.67</v>
      </c>
      <c r="E25" s="32">
        <f>D25*2</f>
        <v>207.34</v>
      </c>
      <c r="F25" s="33">
        <f>D25/B25</f>
        <v>0.18987179487179487</v>
      </c>
      <c r="G25" s="58">
        <f>E25/B25</f>
        <v>0.37974358974358974</v>
      </c>
      <c r="H25" s="119" t="s">
        <v>40</v>
      </c>
      <c r="I25" s="107">
        <f>B25*K25</f>
        <v>218.4</v>
      </c>
      <c r="J25" s="107">
        <f>B25*L25</f>
        <v>764.4</v>
      </c>
      <c r="K25" s="108">
        <v>0.4</v>
      </c>
      <c r="L25" s="120">
        <v>1.4</v>
      </c>
      <c r="M25" s="121" t="s">
        <v>41</v>
      </c>
      <c r="N25" s="4"/>
    </row>
    <row r="26" spans="1:13" ht="12.75" customHeight="1" thickBot="1">
      <c r="A26" s="56"/>
      <c r="B26" s="82"/>
      <c r="C26" s="60"/>
      <c r="D26" s="61"/>
      <c r="E26" s="61"/>
      <c r="F26" s="62"/>
      <c r="G26" s="63"/>
      <c r="H26" s="70"/>
      <c r="I26" s="71"/>
      <c r="J26" s="71"/>
      <c r="K26" s="72"/>
      <c r="L26" s="73"/>
      <c r="M26" s="59"/>
    </row>
    <row r="27" spans="1:13" ht="13.5" thickBot="1">
      <c r="A27" s="20" t="s">
        <v>12</v>
      </c>
      <c r="B27" s="79">
        <f>SUM(B24:B25)</f>
        <v>1517</v>
      </c>
      <c r="C27" s="64" t="s">
        <v>13</v>
      </c>
      <c r="D27" s="65">
        <f>SUM(D24:D26)</f>
        <v>326.67</v>
      </c>
      <c r="E27" s="65">
        <f>SUM(E24:E26)</f>
        <v>1099.34</v>
      </c>
      <c r="F27" s="66">
        <f>D27/B27</f>
        <v>0.2153394858272907</v>
      </c>
      <c r="G27" s="68">
        <f>E27/B27</f>
        <v>0.7246802900461436</v>
      </c>
      <c r="H27" s="64" t="s">
        <v>13</v>
      </c>
      <c r="I27" s="65">
        <f>SUM(I24:I26)</f>
        <v>441.4</v>
      </c>
      <c r="J27" s="65">
        <f>SUM(J24:J26)</f>
        <v>2102.4</v>
      </c>
      <c r="K27" s="66">
        <f>I27/B27</f>
        <v>0.2909690177982861</v>
      </c>
      <c r="L27" s="67">
        <f>J27/B27</f>
        <v>1.3858932102834542</v>
      </c>
      <c r="M27" s="69"/>
    </row>
    <row r="28" spans="4:13" ht="12.75">
      <c r="D28" s="90"/>
      <c r="E28" s="90"/>
      <c r="F28" s="8"/>
      <c r="G28" s="8"/>
      <c r="H28" s="9"/>
      <c r="I28" s="90"/>
      <c r="J28" s="90"/>
      <c r="K28" s="8"/>
      <c r="L28" s="8"/>
      <c r="M28" s="8"/>
    </row>
    <row r="29" spans="4:13" ht="42" customHeight="1">
      <c r="D29" s="90"/>
      <c r="E29" s="90"/>
      <c r="F29" s="8"/>
      <c r="G29" s="8"/>
      <c r="H29" s="9"/>
      <c r="I29" s="90"/>
      <c r="J29" s="90"/>
      <c r="K29" s="8"/>
      <c r="L29" s="8"/>
      <c r="M29" s="8"/>
    </row>
    <row r="30" spans="1:13" ht="12.75">
      <c r="A30" s="42"/>
      <c r="B30" s="83"/>
      <c r="C30" s="9"/>
      <c r="D30" s="90"/>
      <c r="E30" s="90"/>
      <c r="F30" s="8"/>
      <c r="G30" s="8"/>
      <c r="H30" s="9"/>
      <c r="I30" s="90"/>
      <c r="J30" s="90"/>
      <c r="K30" s="8"/>
      <c r="L30" s="8"/>
      <c r="M30" s="8"/>
    </row>
    <row r="31" spans="1:13" ht="12.75">
      <c r="A31" s="135" t="s">
        <v>31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97"/>
    </row>
    <row r="32" spans="1:13" ht="12.75">
      <c r="A32" s="131"/>
      <c r="B32" s="131"/>
      <c r="C32" s="132" t="s">
        <v>0</v>
      </c>
      <c r="D32" s="132"/>
      <c r="E32" s="132"/>
      <c r="F32" s="132"/>
      <c r="G32" s="132"/>
      <c r="H32" s="133" t="s">
        <v>1</v>
      </c>
      <c r="I32" s="134"/>
      <c r="J32" s="134"/>
      <c r="K32" s="134"/>
      <c r="L32" s="134"/>
      <c r="M32" s="100"/>
    </row>
    <row r="33" spans="1:13" ht="38.25">
      <c r="A33" s="43"/>
      <c r="B33" s="84" t="s">
        <v>3</v>
      </c>
      <c r="C33" s="45" t="s">
        <v>4</v>
      </c>
      <c r="D33" s="91" t="s">
        <v>5</v>
      </c>
      <c r="E33" s="91" t="s">
        <v>6</v>
      </c>
      <c r="F33" s="44" t="s">
        <v>7</v>
      </c>
      <c r="G33" s="44" t="s">
        <v>8</v>
      </c>
      <c r="H33" s="45" t="s">
        <v>9</v>
      </c>
      <c r="I33" s="91" t="s">
        <v>5</v>
      </c>
      <c r="J33" s="91" t="s">
        <v>6</v>
      </c>
      <c r="K33" s="44" t="s">
        <v>7</v>
      </c>
      <c r="L33" s="93" t="s">
        <v>8</v>
      </c>
      <c r="M33" s="101"/>
    </row>
    <row r="34" spans="1:13" ht="25.5">
      <c r="A34" s="46" t="s">
        <v>35</v>
      </c>
      <c r="B34" s="85">
        <f>B17</f>
        <v>6933</v>
      </c>
      <c r="C34" s="48" t="str">
        <f aca="true" t="shared" si="3" ref="C34:H34">C17</f>
        <v>/</v>
      </c>
      <c r="D34" s="47">
        <f t="shared" si="3"/>
        <v>432.75</v>
      </c>
      <c r="E34" s="47">
        <f t="shared" si="3"/>
        <v>1026.15</v>
      </c>
      <c r="F34" s="49">
        <f t="shared" si="3"/>
        <v>0.06241886629164864</v>
      </c>
      <c r="G34" s="49">
        <f t="shared" si="3"/>
        <v>0.14800951968844658</v>
      </c>
      <c r="H34" s="48" t="str">
        <f t="shared" si="3"/>
        <v>/</v>
      </c>
      <c r="I34" s="47">
        <f>I17</f>
        <v>1751.73</v>
      </c>
      <c r="J34" s="47">
        <f>J17</f>
        <v>4895.19</v>
      </c>
      <c r="K34" s="49">
        <f>K17</f>
        <v>0.2526655127650368</v>
      </c>
      <c r="L34" s="94">
        <f>L17</f>
        <v>0.7060709649502379</v>
      </c>
      <c r="M34" s="98"/>
    </row>
    <row r="35" spans="1:13" ht="25.5">
      <c r="A35" s="46" t="s">
        <v>45</v>
      </c>
      <c r="B35" s="85">
        <f>B27</f>
        <v>1517</v>
      </c>
      <c r="C35" s="74" t="str">
        <f aca="true" t="shared" si="4" ref="C35:L35">C27</f>
        <v>/</v>
      </c>
      <c r="D35" s="47">
        <f t="shared" si="4"/>
        <v>326.67</v>
      </c>
      <c r="E35" s="47">
        <f t="shared" si="4"/>
        <v>1099.34</v>
      </c>
      <c r="F35" s="49">
        <f t="shared" si="4"/>
        <v>0.2153394858272907</v>
      </c>
      <c r="G35" s="49">
        <f t="shared" si="4"/>
        <v>0.7246802900461436</v>
      </c>
      <c r="H35" s="47" t="str">
        <f t="shared" si="4"/>
        <v>/</v>
      </c>
      <c r="I35" s="47">
        <f t="shared" si="4"/>
        <v>441.4</v>
      </c>
      <c r="J35" s="47">
        <f t="shared" si="4"/>
        <v>2102.4</v>
      </c>
      <c r="K35" s="49">
        <f t="shared" si="4"/>
        <v>0.2909690177982861</v>
      </c>
      <c r="L35" s="94">
        <f t="shared" si="4"/>
        <v>1.3858932102834542</v>
      </c>
      <c r="M35" s="98"/>
    </row>
    <row r="36" spans="1:13" ht="12.75">
      <c r="A36" s="46" t="s">
        <v>36</v>
      </c>
      <c r="B36" s="86">
        <v>633.6</v>
      </c>
      <c r="C36" s="50" t="s">
        <v>13</v>
      </c>
      <c r="D36" s="13" t="s">
        <v>13</v>
      </c>
      <c r="E36" s="13" t="s">
        <v>13</v>
      </c>
      <c r="F36" s="14" t="s">
        <v>13</v>
      </c>
      <c r="G36" s="14" t="s">
        <v>13</v>
      </c>
      <c r="H36" s="50" t="s">
        <v>13</v>
      </c>
      <c r="I36" s="13" t="s">
        <v>13</v>
      </c>
      <c r="J36" s="13" t="s">
        <v>13</v>
      </c>
      <c r="K36" s="14" t="s">
        <v>13</v>
      </c>
      <c r="L36" s="95" t="s">
        <v>13</v>
      </c>
      <c r="M36" s="98"/>
    </row>
    <row r="37" spans="1:13" ht="12.75">
      <c r="A37" s="51" t="s">
        <v>34</v>
      </c>
      <c r="B37" s="86">
        <f>B38-B34-B36-B35</f>
        <v>2203.4</v>
      </c>
      <c r="C37" s="50" t="s">
        <v>13</v>
      </c>
      <c r="D37" s="13" t="s">
        <v>13</v>
      </c>
      <c r="E37" s="13" t="s">
        <v>13</v>
      </c>
      <c r="F37" s="14" t="s">
        <v>13</v>
      </c>
      <c r="G37" s="14" t="s">
        <v>13</v>
      </c>
      <c r="H37" s="50" t="s">
        <v>13</v>
      </c>
      <c r="I37" s="13" t="s">
        <v>13</v>
      </c>
      <c r="J37" s="13" t="s">
        <v>13</v>
      </c>
      <c r="K37" s="14" t="s">
        <v>13</v>
      </c>
      <c r="L37" s="95" t="s">
        <v>13</v>
      </c>
      <c r="M37" s="99"/>
    </row>
    <row r="38" spans="1:13" ht="24.75" customHeight="1">
      <c r="A38" s="52" t="s">
        <v>12</v>
      </c>
      <c r="B38" s="87">
        <v>11287</v>
      </c>
      <c r="C38" s="54" t="s">
        <v>13</v>
      </c>
      <c r="D38" s="53">
        <f>SUM(D34:D37)</f>
        <v>759.4200000000001</v>
      </c>
      <c r="E38" s="53">
        <f>SUM(E34:E37)</f>
        <v>2125.49</v>
      </c>
      <c r="F38" s="55">
        <f>D38/B38</f>
        <v>0.06728271462744752</v>
      </c>
      <c r="G38" s="55">
        <f>E38/B38</f>
        <v>0.18831310357047928</v>
      </c>
      <c r="H38" s="54" t="s">
        <v>13</v>
      </c>
      <c r="I38" s="53">
        <f>SUM(I34:I37)</f>
        <v>2193.13</v>
      </c>
      <c r="J38" s="53">
        <f>SUM(J34:J37)</f>
        <v>6997.59</v>
      </c>
      <c r="K38" s="55">
        <f>I38/B38</f>
        <v>0.1943058385753522</v>
      </c>
      <c r="L38" s="96">
        <f>J38/B38</f>
        <v>0.6199689908744573</v>
      </c>
      <c r="M38" s="99"/>
    </row>
    <row r="39" spans="4:13" ht="12.75">
      <c r="D39" s="90"/>
      <c r="E39" s="90"/>
      <c r="F39" s="8"/>
      <c r="G39" s="8"/>
      <c r="H39" s="9"/>
      <c r="I39" s="90"/>
      <c r="J39" s="90"/>
      <c r="K39" s="8"/>
      <c r="L39" s="8"/>
      <c r="M39" s="8"/>
    </row>
    <row r="40" spans="4:13" ht="12.75">
      <c r="D40" s="90"/>
      <c r="E40" s="90"/>
      <c r="F40" s="8"/>
      <c r="G40" s="8"/>
      <c r="H40" s="9"/>
      <c r="I40" s="90"/>
      <c r="J40" s="90"/>
      <c r="K40" s="8"/>
      <c r="L40" s="8"/>
      <c r="M40" s="8"/>
    </row>
    <row r="41" spans="4:13" ht="12.75">
      <c r="D41" s="90"/>
      <c r="E41" s="90"/>
      <c r="F41" s="8"/>
      <c r="G41" s="8"/>
      <c r="H41" s="9"/>
      <c r="I41" s="90"/>
      <c r="J41" s="90"/>
      <c r="K41" s="8"/>
      <c r="L41" s="8"/>
      <c r="M41" s="8"/>
    </row>
    <row r="42" spans="4:13" ht="12.75">
      <c r="D42" s="90"/>
      <c r="E42" s="90"/>
      <c r="F42" s="8"/>
      <c r="G42" s="8"/>
      <c r="H42" s="9"/>
      <c r="I42" s="90"/>
      <c r="J42" s="90"/>
      <c r="K42" s="8"/>
      <c r="L42" s="8"/>
      <c r="M42" s="8"/>
    </row>
    <row r="43" spans="4:13" ht="12.75">
      <c r="D43" s="90"/>
      <c r="E43" s="90"/>
      <c r="F43" s="8"/>
      <c r="G43" s="8"/>
      <c r="H43" s="9"/>
      <c r="I43" s="90"/>
      <c r="J43" s="90"/>
      <c r="K43" s="8"/>
      <c r="L43" s="8"/>
      <c r="M43" s="8"/>
    </row>
  </sheetData>
  <sheetProtection selectLockedCells="1" selectUnlockedCells="1"/>
  <mergeCells count="12">
    <mergeCell ref="A32:B32"/>
    <mergeCell ref="C32:G32"/>
    <mergeCell ref="A21:B22"/>
    <mergeCell ref="C21:M21"/>
    <mergeCell ref="H32:L32"/>
    <mergeCell ref="A31:L31"/>
    <mergeCell ref="C22:G22"/>
    <mergeCell ref="H22:M22"/>
    <mergeCell ref="A1:B2"/>
    <mergeCell ref="C1:M1"/>
    <mergeCell ref="C2:G2"/>
    <mergeCell ref="H2:M2"/>
  </mergeCells>
  <printOptions horizontalCentered="1" verticalCentered="1"/>
  <pageMargins left="0.25" right="0.25" top="0.75" bottom="0.75" header="0.3" footer="0.3"/>
  <pageSetup horizontalDpi="300" verticalDpi="300" orientation="landscape" paperSize="9" r:id="rId1"/>
  <headerFooter alignWithMargins="0">
    <oddHeader>&amp;C&amp;"Arial,Bold Italic"BLOK 31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2015-12-21T10:48:19Z</cp:lastPrinted>
  <dcterms:created xsi:type="dcterms:W3CDTF">2015-07-31T11:57:19Z</dcterms:created>
  <dcterms:modified xsi:type="dcterms:W3CDTF">2016-06-14T10:49:08Z</dcterms:modified>
  <cp:category/>
  <cp:version/>
  <cp:contentType/>
  <cp:contentStatus/>
</cp:coreProperties>
</file>