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BLOK 38" sheetId="1" r:id="rId1"/>
  </sheets>
  <definedNames>
    <definedName name="_xlnm.Print_Area" localSheetId="0">'BLOK 38'!$A$1:$M$53</definedName>
  </definedNames>
  <calcPr fullCalcOnLoad="1"/>
</workbook>
</file>

<file path=xl/sharedStrings.xml><?xml version="1.0" encoding="utf-8"?>
<sst xmlns="http://schemas.openxmlformats.org/spreadsheetml/2006/main" count="195" uniqueCount="70">
  <si>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</si>
  <si>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</si>
  <si>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</si>
  <si>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</si>
  <si>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</si>
  <si>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</si>
  <si>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</si>
  <si>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</si>
  <si>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</si>
  <si>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</si>
  <si>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</si>
  <si>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</si>
  <si>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</si>
  <si>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</si>
  <si>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 xml:space="preserve">POVRŠINE ZA STANOVANJE SREDNJE GUSTINE                                                                                                  </t>
  </si>
  <si>
    <t>UP1</t>
  </si>
  <si>
    <t>UP2</t>
  </si>
  <si>
    <t>UP11</t>
  </si>
  <si>
    <t>UP5</t>
  </si>
  <si>
    <t>UP6</t>
  </si>
  <si>
    <t>UP7</t>
  </si>
  <si>
    <t>UP8</t>
  </si>
  <si>
    <t>UP9</t>
  </si>
  <si>
    <t>UP10</t>
  </si>
  <si>
    <t>SS2</t>
  </si>
  <si>
    <t>UP3</t>
  </si>
  <si>
    <t>UP4</t>
  </si>
  <si>
    <t>P+1+Pk</t>
  </si>
  <si>
    <t>P+1</t>
  </si>
  <si>
    <t>P</t>
  </si>
  <si>
    <t>UP25</t>
  </si>
  <si>
    <t>UP26</t>
  </si>
  <si>
    <t>UP27</t>
  </si>
  <si>
    <t>G+P+5</t>
  </si>
  <si>
    <t>Su+P</t>
  </si>
  <si>
    <t>Su+P+1+Pk</t>
  </si>
  <si>
    <t>UKUPNO - BLOK 38</t>
  </si>
  <si>
    <t>Saobraćajne površine</t>
  </si>
  <si>
    <r>
      <rPr>
        <b/>
        <sz val="10"/>
        <rFont val="Arial"/>
        <family val="2"/>
      </rPr>
      <t>SS2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</si>
  <si>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ŠZ</t>
    </r>
    <r>
      <rPr>
        <sz val="10"/>
        <rFont val="Arial"/>
        <family val="2"/>
      </rPr>
      <t>-Šumske površine</t>
    </r>
  </si>
  <si>
    <t>P, P+1</t>
  </si>
  <si>
    <t>Su+P+Pk</t>
  </si>
  <si>
    <t>Po+P</t>
  </si>
  <si>
    <t>Su+P+</t>
  </si>
  <si>
    <r>
      <t xml:space="preserve">P, </t>
    </r>
    <r>
      <rPr>
        <sz val="10"/>
        <color indexed="60"/>
        <rFont val="Arial"/>
        <family val="2"/>
      </rPr>
      <t>Su+P+</t>
    </r>
  </si>
  <si>
    <t>P+1+</t>
  </si>
  <si>
    <t>P, Su+P</t>
  </si>
  <si>
    <t>UP28</t>
  </si>
  <si>
    <t>UP29</t>
  </si>
  <si>
    <t xml:space="preserve">OBJEKTI U ZELENILU – POVRŠINE ZA SPECIJALNE NAMENE                                                                                                  </t>
  </si>
  <si>
    <t>PUS</t>
  </si>
  <si>
    <t>UP Z11</t>
  </si>
  <si>
    <t>UP Z12</t>
  </si>
  <si>
    <t>UP Z13</t>
  </si>
  <si>
    <t>UP Z10</t>
  </si>
  <si>
    <t>UP Z9</t>
  </si>
  <si>
    <t>UP Z8</t>
  </si>
  <si>
    <t>UP Z5</t>
  </si>
  <si>
    <t>UP Z4</t>
  </si>
  <si>
    <t>UP Z3</t>
  </si>
  <si>
    <t>UP Z1</t>
  </si>
  <si>
    <t>UP Z2</t>
  </si>
  <si>
    <t>UP Z7</t>
  </si>
  <si>
    <t>izgradnja novog objekta</t>
  </si>
  <si>
    <t>zadržano iz važećeg plana</t>
  </si>
  <si>
    <r>
      <rPr>
        <b/>
        <sz val="10"/>
        <rFont val="Arial"/>
        <family val="2"/>
      </rPr>
      <t>PUS</t>
    </r>
    <r>
      <rPr>
        <sz val="10"/>
        <rFont val="Arial"/>
        <family val="2"/>
      </rPr>
      <t>-Površine za specijalne namene-objekti u zelenilu</t>
    </r>
  </si>
  <si>
    <r>
      <rPr>
        <b/>
        <sz val="10"/>
        <rFont val="Arial"/>
        <family val="2"/>
      </rPr>
      <t>PUS</t>
    </r>
    <r>
      <rPr>
        <sz val="10"/>
        <rFont val="Arial"/>
        <family val="2"/>
      </rPr>
      <t>-Površine za specijalne namene</t>
    </r>
  </si>
  <si>
    <r>
      <t>P,</t>
    </r>
    <r>
      <rPr>
        <sz val="10"/>
        <color indexed="10"/>
        <rFont val="Arial"/>
        <family val="2"/>
      </rPr>
      <t xml:space="preserve"> P+1</t>
    </r>
  </si>
  <si>
    <t>zadržano postojeće stanje</t>
  </si>
  <si>
    <r>
      <t>P,</t>
    </r>
    <r>
      <rPr>
        <sz val="10"/>
        <rFont val="Arial"/>
        <family val="2"/>
      </rPr>
      <t xml:space="preserve"> P+1</t>
    </r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</si>
</sst>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17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 wrapText="1"/>
    </xf>
    <xf numFmtId="172" fontId="0" fillId="33" borderId="12" xfId="0" applyNumberFormat="1" applyFont="1" applyFill="1" applyBorder="1" applyAlignment="1">
      <alignment horizontal="center" vertical="center"/>
    </xf>
    <xf numFmtId="172" fontId="0" fillId="33" borderId="13" xfId="0" applyNumberFormat="1" applyFont="1" applyFill="1" applyBorder="1" applyAlignment="1">
      <alignment horizontal="right" vertical="center"/>
    </xf>
    <xf numFmtId="172" fontId="0" fillId="33" borderId="12" xfId="0" applyNumberFormat="1" applyFill="1" applyBorder="1" applyAlignment="1">
      <alignment horizontal="center" vertical="center"/>
    </xf>
    <xf numFmtId="172" fontId="0" fillId="33" borderId="14" xfId="0" applyNumberFormat="1" applyFont="1" applyFill="1" applyBorder="1" applyAlignment="1">
      <alignment horizontal="right" vertical="center"/>
    </xf>
    <xf numFmtId="2" fontId="0" fillId="33" borderId="14" xfId="0" applyNumberFormat="1" applyFont="1" applyFill="1" applyBorder="1" applyAlignment="1">
      <alignment horizontal="right" vertical="center"/>
    </xf>
    <xf numFmtId="2" fontId="0" fillId="33" borderId="15" xfId="0" applyNumberFormat="1" applyFont="1" applyFill="1" applyBorder="1" applyAlignment="1">
      <alignment horizontal="right" vertical="center"/>
    </xf>
    <xf numFmtId="2" fontId="0" fillId="33" borderId="16" xfId="0" applyNumberFormat="1" applyFont="1" applyFill="1" applyBorder="1" applyAlignment="1">
      <alignment horizontal="right" vertical="center"/>
    </xf>
    <xf numFmtId="172" fontId="0" fillId="33" borderId="17" xfId="0" applyNumberFormat="1" applyFill="1" applyBorder="1" applyAlignment="1">
      <alignment horizontal="center" vertical="center"/>
    </xf>
    <xf numFmtId="172" fontId="0" fillId="33" borderId="18" xfId="0" applyNumberFormat="1" applyFont="1" applyFill="1" applyBorder="1" applyAlignment="1">
      <alignment horizontal="right" vertical="center"/>
    </xf>
    <xf numFmtId="2" fontId="0" fillId="33" borderId="18" xfId="0" applyNumberFormat="1" applyFont="1" applyFill="1" applyBorder="1" applyAlignment="1">
      <alignment horizontal="right" vertical="center"/>
    </xf>
    <xf numFmtId="2" fontId="0" fillId="33" borderId="19" xfId="0" applyNumberFormat="1" applyFont="1" applyFill="1" applyBorder="1" applyAlignment="1">
      <alignment horizontal="right" vertical="center"/>
    </xf>
    <xf numFmtId="2" fontId="0" fillId="33" borderId="2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right" vertical="center"/>
    </xf>
    <xf numFmtId="172" fontId="0" fillId="0" borderId="11" xfId="0" applyNumberFormat="1" applyFont="1" applyFill="1" applyBorder="1" applyAlignment="1">
      <alignment/>
    </xf>
    <xf numFmtId="172" fontId="0" fillId="0" borderId="23" xfId="0" applyNumberFormat="1" applyFill="1" applyBorder="1" applyAlignment="1">
      <alignment horizontal="right" vertical="center"/>
    </xf>
    <xf numFmtId="2" fontId="0" fillId="0" borderId="23" xfId="0" applyNumberFormat="1" applyFill="1" applyBorder="1" applyAlignment="1">
      <alignment horizontal="right" vertical="center"/>
    </xf>
    <xf numFmtId="2" fontId="0" fillId="0" borderId="24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right" vertical="center"/>
    </xf>
    <xf numFmtId="0" fontId="43" fillId="0" borderId="21" xfId="0" applyFont="1" applyFill="1" applyBorder="1" applyAlignment="1">
      <alignment horizontal="center" vertical="center"/>
    </xf>
    <xf numFmtId="13" fontId="1" fillId="0" borderId="0" xfId="0" applyNumberFormat="1" applyFont="1" applyBorder="1" applyAlignment="1">
      <alignment vertical="center"/>
    </xf>
    <xf numFmtId="13" fontId="0" fillId="33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2" fontId="0" fillId="0" borderId="11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72" fontId="2" fillId="33" borderId="11" xfId="0" applyNumberFormat="1" applyFont="1" applyFill="1" applyBorder="1" applyAlignment="1">
      <alignment horizontal="left" vertical="center"/>
    </xf>
    <xf numFmtId="172" fontId="0" fillId="33" borderId="11" xfId="0" applyNumberFormat="1" applyFont="1" applyFill="1" applyBorder="1" applyAlignment="1">
      <alignment horizontal="right" vertical="center"/>
    </xf>
    <xf numFmtId="172" fontId="0" fillId="33" borderId="11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right" vertical="center"/>
    </xf>
    <xf numFmtId="2" fontId="0" fillId="33" borderId="27" xfId="0" applyNumberFormat="1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2" fontId="0" fillId="33" borderId="29" xfId="0" applyNumberFormat="1" applyFont="1" applyFill="1" applyBorder="1" applyAlignment="1">
      <alignment horizontal="center" vertical="center" wrapText="1"/>
    </xf>
    <xf numFmtId="2" fontId="0" fillId="33" borderId="30" xfId="0" applyNumberFormat="1" applyFont="1" applyFill="1" applyBorder="1" applyAlignment="1">
      <alignment horizontal="center" vertical="center" wrapText="1"/>
    </xf>
    <xf numFmtId="13" fontId="0" fillId="33" borderId="31" xfId="0" applyNumberFormat="1" applyFont="1" applyFill="1" applyBorder="1" applyAlignment="1">
      <alignment horizontal="center" vertical="center" wrapText="1"/>
    </xf>
    <xf numFmtId="2" fontId="0" fillId="33" borderId="32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13" fontId="0" fillId="33" borderId="33" xfId="0" applyNumberFormat="1" applyFont="1" applyFill="1" applyBorder="1" applyAlignment="1">
      <alignment horizontal="center" vertical="center" wrapText="1"/>
    </xf>
    <xf numFmtId="2" fontId="0" fillId="33" borderId="34" xfId="0" applyNumberFormat="1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2" fontId="0" fillId="33" borderId="36" xfId="0" applyNumberFormat="1" applyFont="1" applyFill="1" applyBorder="1" applyAlignment="1">
      <alignment horizontal="center" vertical="center" wrapText="1"/>
    </xf>
    <xf numFmtId="2" fontId="0" fillId="33" borderId="37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172" fontId="0" fillId="0" borderId="39" xfId="0" applyNumberFormat="1" applyFill="1" applyBorder="1" applyAlignment="1">
      <alignment horizontal="right" vertical="center"/>
    </xf>
    <xf numFmtId="2" fontId="0" fillId="0" borderId="39" xfId="0" applyNumberFormat="1" applyFill="1" applyBorder="1" applyAlignment="1">
      <alignment horizontal="right" vertical="center"/>
    </xf>
    <xf numFmtId="2" fontId="0" fillId="0" borderId="40" xfId="0" applyNumberForma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" fontId="0" fillId="33" borderId="30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right" vertical="center" wrapText="1"/>
    </xf>
    <xf numFmtId="1" fontId="0" fillId="0" borderId="24" xfId="0" applyNumberFormat="1" applyFont="1" applyFill="1" applyBorder="1" applyAlignment="1">
      <alignment horizontal="right" vertical="center"/>
    </xf>
    <xf numFmtId="1" fontId="0" fillId="33" borderId="13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33" borderId="34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right" vertical="center" wrapText="1"/>
    </xf>
    <xf numFmtId="1" fontId="0" fillId="0" borderId="0" xfId="0" applyNumberFormat="1" applyBorder="1" applyAlignment="1">
      <alignment horizontal="right" vertical="center"/>
    </xf>
    <xf numFmtId="1" fontId="0" fillId="33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right" vertical="center"/>
    </xf>
    <xf numFmtId="172" fontId="0" fillId="33" borderId="29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72" fontId="0" fillId="33" borderId="36" xfId="0" applyNumberFormat="1" applyFont="1" applyFill="1" applyBorder="1" applyAlignment="1">
      <alignment horizontal="center" vertical="center" wrapText="1"/>
    </xf>
    <xf numFmtId="172" fontId="0" fillId="33" borderId="11" xfId="0" applyNumberFormat="1" applyFont="1" applyFill="1" applyBorder="1" applyAlignment="1">
      <alignment horizontal="center" vertical="center" wrapText="1"/>
    </xf>
    <xf numFmtId="172" fontId="0" fillId="33" borderId="42" xfId="0" applyNumberFormat="1" applyFont="1" applyFill="1" applyBorder="1" applyAlignment="1">
      <alignment horizontal="center" vertical="center" wrapText="1"/>
    </xf>
    <xf numFmtId="172" fontId="0" fillId="33" borderId="43" xfId="0" applyNumberFormat="1" applyFont="1" applyFill="1" applyBorder="1" applyAlignment="1">
      <alignment horizontal="center" vertical="center" wrapText="1"/>
    </xf>
    <xf numFmtId="2" fontId="0" fillId="33" borderId="22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22" xfId="0" applyNumberForma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/>
    </xf>
    <xf numFmtId="2" fontId="0" fillId="33" borderId="22" xfId="0" applyNumberFormat="1" applyFont="1" applyFill="1" applyBorder="1" applyAlignment="1">
      <alignment horizontal="right" vertical="center"/>
    </xf>
    <xf numFmtId="13" fontId="2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2" fontId="0" fillId="0" borderId="44" xfId="0" applyNumberFormat="1" applyFont="1" applyFill="1" applyBorder="1" applyAlignment="1">
      <alignment horizontal="right" vertical="center" wrapText="1"/>
    </xf>
    <xf numFmtId="2" fontId="0" fillId="0" borderId="44" xfId="0" applyNumberFormat="1" applyFont="1" applyFill="1" applyBorder="1" applyAlignment="1">
      <alignment horizontal="right" vertical="center"/>
    </xf>
    <xf numFmtId="2" fontId="0" fillId="0" borderId="44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" fontId="0" fillId="0" borderId="46" xfId="0" applyNumberFormat="1" applyFont="1" applyFill="1" applyBorder="1" applyAlignment="1">
      <alignment horizontal="right" vertical="center" wrapText="1"/>
    </xf>
    <xf numFmtId="0" fontId="0" fillId="0" borderId="45" xfId="0" applyFont="1" applyFill="1" applyBorder="1" applyAlignment="1">
      <alignment horizontal="center" vertical="center" wrapText="1"/>
    </xf>
    <xf numFmtId="172" fontId="0" fillId="0" borderId="47" xfId="0" applyNumberFormat="1" applyFont="1" applyFill="1" applyBorder="1" applyAlignment="1">
      <alignment horizontal="right" vertical="center" wrapText="1"/>
    </xf>
    <xf numFmtId="2" fontId="0" fillId="0" borderId="47" xfId="0" applyNumberFormat="1" applyFont="1" applyFill="1" applyBorder="1" applyAlignment="1">
      <alignment horizontal="right" vertical="center" wrapText="1"/>
    </xf>
    <xf numFmtId="17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0" fontId="0" fillId="0" borderId="48" xfId="0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right" vertical="center" wrapText="1"/>
    </xf>
    <xf numFmtId="2" fontId="0" fillId="0" borderId="41" xfId="0" applyNumberFormat="1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4" fillId="0" borderId="50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172" fontId="0" fillId="0" borderId="39" xfId="0" applyNumberFormat="1" applyFont="1" applyFill="1" applyBorder="1" applyAlignment="1">
      <alignment horizontal="right" vertical="center" wrapText="1"/>
    </xf>
    <xf numFmtId="172" fontId="0" fillId="0" borderId="51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2" fontId="0" fillId="0" borderId="24" xfId="0" applyNumberFormat="1" applyFont="1" applyFill="1" applyBorder="1" applyAlignment="1">
      <alignment horizontal="right" vertical="center"/>
    </xf>
    <xf numFmtId="2" fontId="0" fillId="0" borderId="52" xfId="0" applyNumberFormat="1" applyFont="1" applyFill="1" applyBorder="1" applyAlignment="1">
      <alignment horizontal="right" vertical="center"/>
    </xf>
    <xf numFmtId="0" fontId="0" fillId="0" borderId="53" xfId="0" applyFill="1" applyBorder="1" applyAlignment="1">
      <alignment horizontal="center" vertical="center"/>
    </xf>
    <xf numFmtId="172" fontId="0" fillId="0" borderId="54" xfId="0" applyNumberFormat="1" applyFill="1" applyBorder="1" applyAlignment="1">
      <alignment horizontal="right" vertical="center"/>
    </xf>
    <xf numFmtId="2" fontId="0" fillId="0" borderId="54" xfId="0" applyNumberFormat="1" applyFill="1" applyBorder="1" applyAlignment="1">
      <alignment horizontal="right" vertical="center"/>
    </xf>
    <xf numFmtId="2" fontId="0" fillId="0" borderId="55" xfId="0" applyNumberForma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22" xfId="0" applyNumberFormat="1" applyFont="1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>
      <alignment horizontal="right" vertical="center"/>
    </xf>
    <xf numFmtId="2" fontId="4" fillId="0" borderId="56" xfId="0" applyNumberFormat="1" applyFont="1" applyFill="1" applyBorder="1" applyAlignment="1">
      <alignment horizontal="center" vertical="center"/>
    </xf>
    <xf numFmtId="2" fontId="4" fillId="0" borderId="57" xfId="0" applyNumberFormat="1" applyFon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right" vertical="center" wrapText="1"/>
    </xf>
    <xf numFmtId="2" fontId="4" fillId="0" borderId="58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69" xfId="0" applyBorder="1" applyAlignment="1">
      <alignment horizontal="center"/>
    </xf>
    <xf numFmtId="13" fontId="2" fillId="0" borderId="22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54"/>
  <sheetViews>
    <sheetView tabSelected="1" view="pageLayout" zoomScaleSheetLayoutView="115" workbookViewId="0" topLeftCell="A40">
      <selection activeCell="I59" sqref="I59"/>
    </sheetView>
  </sheetViews>
  <sheetFormatPr defaultColWidth="9.140625" defaultRowHeight="12.75"/>
  <cols>
    <col min="1" max="1" width="25.7109375" style="1" customWidth="1"/>
    <col min="2" max="2" width="9.7109375" style="75" customWidth="1"/>
    <col min="3" max="3" width="12.28125" style="3" customWidth="1"/>
    <col min="4" max="5" width="8.7109375" style="85" customWidth="1"/>
    <col min="6" max="7" width="4.7109375" style="2" customWidth="1"/>
    <col min="8" max="8" width="12.28125" style="3" customWidth="1"/>
    <col min="9" max="10" width="8.7109375" style="85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13" ht="13.5" thickBot="1">
      <c r="A1" s="141" t="s">
        <v>24</v>
      </c>
      <c r="B1" s="141"/>
      <c r="C1" s="143" t="s">
        <v>14</v>
      </c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ht="13.5" thickBot="1">
      <c r="A2" s="142"/>
      <c r="B2" s="142"/>
      <c r="C2" s="146" t="s">
        <v>0</v>
      </c>
      <c r="D2" s="146"/>
      <c r="E2" s="146"/>
      <c r="F2" s="146"/>
      <c r="G2" s="146"/>
      <c r="H2" s="139" t="s">
        <v>1</v>
      </c>
      <c r="I2" s="139"/>
      <c r="J2" s="139"/>
      <c r="K2" s="139"/>
      <c r="L2" s="139"/>
      <c r="M2" s="140"/>
    </row>
    <row r="3" spans="1:13" ht="49.5" customHeight="1" thickBot="1">
      <c r="A3" s="56" t="s">
        <v>2</v>
      </c>
      <c r="B3" s="71" t="s">
        <v>3</v>
      </c>
      <c r="C3" s="53" t="s">
        <v>4</v>
      </c>
      <c r="D3" s="83" t="s">
        <v>5</v>
      </c>
      <c r="E3" s="83" t="s">
        <v>6</v>
      </c>
      <c r="F3" s="54" t="s">
        <v>7</v>
      </c>
      <c r="G3" s="55" t="s">
        <v>8</v>
      </c>
      <c r="H3" s="53" t="s">
        <v>9</v>
      </c>
      <c r="I3" s="88" t="s">
        <v>5</v>
      </c>
      <c r="J3" s="83" t="s">
        <v>10</v>
      </c>
      <c r="K3" s="54" t="s">
        <v>7</v>
      </c>
      <c r="L3" s="57" t="s">
        <v>8</v>
      </c>
      <c r="M3" s="52" t="s">
        <v>11</v>
      </c>
    </row>
    <row r="4" spans="1:13" ht="12.75">
      <c r="A4" s="100" t="s">
        <v>15</v>
      </c>
      <c r="B4" s="101">
        <v>1179</v>
      </c>
      <c r="C4" s="120"/>
      <c r="D4" s="121"/>
      <c r="E4" s="121"/>
      <c r="F4" s="122"/>
      <c r="G4" s="123"/>
      <c r="H4" s="102" t="s">
        <v>33</v>
      </c>
      <c r="I4" s="103">
        <f>B4*K4</f>
        <v>530.5500000000001</v>
      </c>
      <c r="J4" s="103">
        <f>B4*L4</f>
        <v>2122.2000000000003</v>
      </c>
      <c r="K4" s="104">
        <v>0.45</v>
      </c>
      <c r="L4" s="131">
        <v>1.8</v>
      </c>
      <c r="M4" s="129" t="s">
        <v>63</v>
      </c>
    </row>
    <row r="5" spans="1:13" ht="12.75">
      <c r="A5" s="24" t="s">
        <v>16</v>
      </c>
      <c r="B5" s="72">
        <v>1150</v>
      </c>
      <c r="C5" s="32" t="s">
        <v>40</v>
      </c>
      <c r="D5" s="25">
        <v>125.92</v>
      </c>
      <c r="E5" s="25">
        <v>234.13</v>
      </c>
      <c r="F5" s="26">
        <f>D5/B5</f>
        <v>0.10949565217391305</v>
      </c>
      <c r="G5" s="33">
        <f>E5/B5</f>
        <v>0.20359130434782607</v>
      </c>
      <c r="H5" s="59" t="s">
        <v>33</v>
      </c>
      <c r="I5" s="105">
        <f>B5*K5</f>
        <v>517.5</v>
      </c>
      <c r="J5" s="105">
        <f>B5*L5</f>
        <v>2070</v>
      </c>
      <c r="K5" s="106">
        <v>0.45</v>
      </c>
      <c r="L5" s="111">
        <v>1.8</v>
      </c>
      <c r="M5" s="130" t="s">
        <v>63</v>
      </c>
    </row>
    <row r="6" spans="1:13" ht="12.75">
      <c r="A6" s="59" t="s">
        <v>25</v>
      </c>
      <c r="B6" s="72">
        <v>247</v>
      </c>
      <c r="C6" s="32" t="s">
        <v>27</v>
      </c>
      <c r="D6" s="25">
        <v>97.4</v>
      </c>
      <c r="E6" s="25">
        <f>D6*3</f>
        <v>292.20000000000005</v>
      </c>
      <c r="F6" s="26">
        <f>D6/B6</f>
        <v>0.39433198380566803</v>
      </c>
      <c r="G6" s="27">
        <f>E6/B6</f>
        <v>1.1829959514170043</v>
      </c>
      <c r="H6" s="24" t="s">
        <v>27</v>
      </c>
      <c r="I6" s="25">
        <v>97.4</v>
      </c>
      <c r="J6" s="25">
        <f>I6*3</f>
        <v>292.20000000000005</v>
      </c>
      <c r="K6" s="106">
        <f>I6/B6</f>
        <v>0.39433198380566803</v>
      </c>
      <c r="L6" s="111">
        <f>J6/B6</f>
        <v>1.1829959514170043</v>
      </c>
      <c r="M6" s="130" t="s">
        <v>68</v>
      </c>
    </row>
    <row r="7" spans="1:13" ht="12.75">
      <c r="A7" s="59" t="s">
        <v>26</v>
      </c>
      <c r="B7" s="72">
        <v>157</v>
      </c>
      <c r="C7" s="32" t="s">
        <v>67</v>
      </c>
      <c r="D7" s="25">
        <v>47.04</v>
      </c>
      <c r="E7" s="25">
        <f>D7</f>
        <v>47.04</v>
      </c>
      <c r="F7" s="26">
        <f>D7/B7</f>
        <v>0.29961783439490447</v>
      </c>
      <c r="G7" s="27">
        <f>E7/B7</f>
        <v>0.29961783439490447</v>
      </c>
      <c r="H7" s="124" t="s">
        <v>69</v>
      </c>
      <c r="I7" s="25">
        <v>47.04</v>
      </c>
      <c r="J7" s="25">
        <f>I7</f>
        <v>47.04</v>
      </c>
      <c r="K7" s="106">
        <f>I7/B7</f>
        <v>0.29961783439490447</v>
      </c>
      <c r="L7" s="111">
        <f>J7/B7</f>
        <v>0.29961783439490447</v>
      </c>
      <c r="M7" s="130" t="s">
        <v>68</v>
      </c>
    </row>
    <row r="8" spans="1:13" ht="12.75">
      <c r="A8" s="59" t="s">
        <v>18</v>
      </c>
      <c r="B8" s="72">
        <v>234</v>
      </c>
      <c r="C8" s="32" t="s">
        <v>34</v>
      </c>
      <c r="D8" s="25">
        <v>37.23</v>
      </c>
      <c r="E8" s="25">
        <f>D8*2</f>
        <v>74.46</v>
      </c>
      <c r="F8" s="26">
        <f>D8/B8</f>
        <v>0.1591025641025641</v>
      </c>
      <c r="G8" s="27">
        <f>E8/B8</f>
        <v>0.3182051282051282</v>
      </c>
      <c r="H8" s="32" t="s">
        <v>34</v>
      </c>
      <c r="I8" s="25">
        <v>37.23</v>
      </c>
      <c r="J8" s="25">
        <f>I8*2</f>
        <v>74.46</v>
      </c>
      <c r="K8" s="106">
        <f>I8/B8</f>
        <v>0.1591025641025641</v>
      </c>
      <c r="L8" s="111">
        <f>J8/B8</f>
        <v>0.3182051282051282</v>
      </c>
      <c r="M8" s="130" t="s">
        <v>68</v>
      </c>
    </row>
    <row r="9" spans="1:13" ht="12.75">
      <c r="A9" s="59" t="s">
        <v>19</v>
      </c>
      <c r="B9" s="72">
        <v>604</v>
      </c>
      <c r="C9" s="32"/>
      <c r="D9" s="25"/>
      <c r="E9" s="25"/>
      <c r="F9" s="26"/>
      <c r="G9" s="27"/>
      <c r="H9" s="59" t="s">
        <v>33</v>
      </c>
      <c r="I9" s="105">
        <v>271.8</v>
      </c>
      <c r="J9" s="105">
        <v>1087.2</v>
      </c>
      <c r="K9" s="106">
        <v>0.45</v>
      </c>
      <c r="L9" s="111">
        <v>1.8</v>
      </c>
      <c r="M9" s="130" t="s">
        <v>63</v>
      </c>
    </row>
    <row r="10" spans="1:13" ht="12.75">
      <c r="A10" s="59" t="s">
        <v>20</v>
      </c>
      <c r="B10" s="72">
        <v>504</v>
      </c>
      <c r="C10" s="32"/>
      <c r="D10" s="25"/>
      <c r="E10" s="25"/>
      <c r="F10" s="26"/>
      <c r="G10" s="27"/>
      <c r="H10" s="59" t="s">
        <v>33</v>
      </c>
      <c r="I10" s="105">
        <v>226.8</v>
      </c>
      <c r="J10" s="105">
        <v>907.2</v>
      </c>
      <c r="K10" s="106">
        <v>0.45</v>
      </c>
      <c r="L10" s="111">
        <v>1.8</v>
      </c>
      <c r="M10" s="130" t="s">
        <v>63</v>
      </c>
    </row>
    <row r="11" spans="1:13" ht="12.75">
      <c r="A11" s="59" t="s">
        <v>21</v>
      </c>
      <c r="B11" s="72">
        <v>725</v>
      </c>
      <c r="C11" s="32"/>
      <c r="D11" s="25"/>
      <c r="E11" s="25"/>
      <c r="F11" s="26"/>
      <c r="G11" s="27"/>
      <c r="H11" s="59" t="s">
        <v>33</v>
      </c>
      <c r="I11" s="105">
        <v>326.25</v>
      </c>
      <c r="J11" s="105">
        <v>1305</v>
      </c>
      <c r="K11" s="106">
        <v>0.45</v>
      </c>
      <c r="L11" s="111">
        <v>1.8</v>
      </c>
      <c r="M11" s="130" t="s">
        <v>63</v>
      </c>
    </row>
    <row r="12" spans="1:13" ht="12.75">
      <c r="A12" s="24" t="s">
        <v>22</v>
      </c>
      <c r="B12" s="72">
        <v>4361</v>
      </c>
      <c r="C12" s="32" t="s">
        <v>40</v>
      </c>
      <c r="D12" s="25">
        <v>220.21</v>
      </c>
      <c r="E12" s="25">
        <v>261.36</v>
      </c>
      <c r="F12" s="26">
        <f>D12/B12</f>
        <v>0.050495299243292824</v>
      </c>
      <c r="G12" s="27">
        <f>E12/B12</f>
        <v>0.059931208438431555</v>
      </c>
      <c r="H12" s="24" t="s">
        <v>33</v>
      </c>
      <c r="I12" s="105">
        <v>1962.45</v>
      </c>
      <c r="J12" s="105">
        <v>7849.8</v>
      </c>
      <c r="K12" s="106">
        <v>0.45</v>
      </c>
      <c r="L12" s="111">
        <v>1.8</v>
      </c>
      <c r="M12" s="130" t="s">
        <v>63</v>
      </c>
    </row>
    <row r="13" spans="1:14" ht="12.75">
      <c r="A13" s="24" t="s">
        <v>23</v>
      </c>
      <c r="B13" s="72">
        <v>221</v>
      </c>
      <c r="C13" s="32" t="s">
        <v>34</v>
      </c>
      <c r="D13" s="25">
        <v>19.45</v>
      </c>
      <c r="E13" s="25">
        <f>D13*2</f>
        <v>38.9</v>
      </c>
      <c r="F13" s="26">
        <f>D13/B13</f>
        <v>0.08800904977375565</v>
      </c>
      <c r="G13" s="27">
        <f>E13/B13</f>
        <v>0.1760180995475113</v>
      </c>
      <c r="H13" s="24" t="s">
        <v>34</v>
      </c>
      <c r="I13" s="25">
        <v>19.45</v>
      </c>
      <c r="J13" s="25">
        <f>I13*2</f>
        <v>38.9</v>
      </c>
      <c r="K13" s="26">
        <f>I13/B13</f>
        <v>0.08800904977375565</v>
      </c>
      <c r="L13" s="27">
        <f>J13/B13</f>
        <v>0.1760180995475113</v>
      </c>
      <c r="M13" s="112" t="s">
        <v>64</v>
      </c>
      <c r="N13" s="70"/>
    </row>
    <row r="14" spans="1:14" ht="12.75">
      <c r="A14" s="24" t="s">
        <v>17</v>
      </c>
      <c r="B14" s="72">
        <v>757</v>
      </c>
      <c r="C14" s="32" t="s">
        <v>35</v>
      </c>
      <c r="D14" s="25">
        <v>269.29</v>
      </c>
      <c r="E14" s="25">
        <f>D14*4</f>
        <v>1077.16</v>
      </c>
      <c r="F14" s="26">
        <f>D14/B14</f>
        <v>0.35573315719947163</v>
      </c>
      <c r="G14" s="27">
        <f>E14/B14</f>
        <v>1.4229326287978865</v>
      </c>
      <c r="H14" s="24" t="s">
        <v>35</v>
      </c>
      <c r="I14" s="25">
        <v>269.29</v>
      </c>
      <c r="J14" s="25">
        <f>I14*4</f>
        <v>1077.16</v>
      </c>
      <c r="K14" s="106">
        <f>I14/B14</f>
        <v>0.35573315719947163</v>
      </c>
      <c r="L14" s="111">
        <f>J14/B14</f>
        <v>1.4229326287978865</v>
      </c>
      <c r="M14" s="112" t="s">
        <v>64</v>
      </c>
      <c r="N14" s="70"/>
    </row>
    <row r="15" spans="1:14" ht="12.75">
      <c r="A15" s="24" t="s">
        <v>30</v>
      </c>
      <c r="B15" s="72">
        <v>1587</v>
      </c>
      <c r="C15" s="58"/>
      <c r="D15" s="28"/>
      <c r="E15" s="25"/>
      <c r="F15" s="26"/>
      <c r="G15" s="27"/>
      <c r="H15" s="24" t="s">
        <v>33</v>
      </c>
      <c r="I15" s="105">
        <f>B15*K15</f>
        <v>714.15</v>
      </c>
      <c r="J15" s="105">
        <f>B15*L15</f>
        <v>2856.6</v>
      </c>
      <c r="K15" s="106">
        <v>0.45</v>
      </c>
      <c r="L15" s="111">
        <v>1.8</v>
      </c>
      <c r="M15" s="132" t="s">
        <v>63</v>
      </c>
      <c r="N15" s="70"/>
    </row>
    <row r="16" spans="1:14" ht="12.75">
      <c r="A16" s="24" t="s">
        <v>31</v>
      </c>
      <c r="B16" s="72">
        <v>1161</v>
      </c>
      <c r="C16" s="32"/>
      <c r="D16" s="25"/>
      <c r="E16" s="25"/>
      <c r="F16" s="26"/>
      <c r="G16" s="27"/>
      <c r="H16" s="24" t="s">
        <v>33</v>
      </c>
      <c r="I16" s="105">
        <f>B16*K16</f>
        <v>522.45</v>
      </c>
      <c r="J16" s="105">
        <f>B16*L16</f>
        <v>2089.8</v>
      </c>
      <c r="K16" s="106">
        <v>0.45</v>
      </c>
      <c r="L16" s="111">
        <v>1.8</v>
      </c>
      <c r="M16" s="132" t="s">
        <v>63</v>
      </c>
      <c r="N16" s="70"/>
    </row>
    <row r="17" spans="1:14" ht="12.75">
      <c r="A17" s="24" t="s">
        <v>32</v>
      </c>
      <c r="B17" s="72">
        <v>1195</v>
      </c>
      <c r="C17" s="32"/>
      <c r="D17" s="25"/>
      <c r="E17" s="25"/>
      <c r="F17" s="26"/>
      <c r="G17" s="27"/>
      <c r="H17" s="24" t="s">
        <v>33</v>
      </c>
      <c r="I17" s="105">
        <f>B17*K17</f>
        <v>537.75</v>
      </c>
      <c r="J17" s="105">
        <f>B17*L17</f>
        <v>2151</v>
      </c>
      <c r="K17" s="106">
        <v>0.45</v>
      </c>
      <c r="L17" s="111">
        <v>1.8</v>
      </c>
      <c r="M17" s="132" t="s">
        <v>63</v>
      </c>
      <c r="N17" s="70"/>
    </row>
    <row r="18" spans="1:14" ht="12.75">
      <c r="A18" s="24" t="s">
        <v>47</v>
      </c>
      <c r="B18" s="72">
        <v>1113</v>
      </c>
      <c r="C18" s="32"/>
      <c r="D18" s="25"/>
      <c r="E18" s="25"/>
      <c r="F18" s="26"/>
      <c r="G18" s="27"/>
      <c r="H18" s="24" t="s">
        <v>33</v>
      </c>
      <c r="I18" s="105">
        <f>B18*K18</f>
        <v>500.85</v>
      </c>
      <c r="J18" s="105">
        <f>B18*L18</f>
        <v>2003.4</v>
      </c>
      <c r="K18" s="106">
        <v>0.45</v>
      </c>
      <c r="L18" s="111">
        <v>1.8</v>
      </c>
      <c r="M18" s="132" t="s">
        <v>63</v>
      </c>
      <c r="N18" s="70"/>
    </row>
    <row r="19" spans="1:14" ht="12.75">
      <c r="A19" s="24" t="s">
        <v>48</v>
      </c>
      <c r="B19" s="72">
        <v>1588</v>
      </c>
      <c r="C19" s="32"/>
      <c r="D19" s="25"/>
      <c r="E19" s="25"/>
      <c r="F19" s="26"/>
      <c r="G19" s="27"/>
      <c r="H19" s="24" t="s">
        <v>33</v>
      </c>
      <c r="I19" s="105">
        <f>B19*K19</f>
        <v>714.6</v>
      </c>
      <c r="J19" s="105">
        <f>B19*L19</f>
        <v>2858.4</v>
      </c>
      <c r="K19" s="106">
        <v>0.45</v>
      </c>
      <c r="L19" s="111">
        <v>1.8</v>
      </c>
      <c r="M19" s="132" t="s">
        <v>63</v>
      </c>
      <c r="N19" s="70"/>
    </row>
    <row r="20" spans="1:13" ht="12.75" customHeight="1" thickBot="1">
      <c r="A20" s="7"/>
      <c r="B20" s="73"/>
      <c r="C20" s="34"/>
      <c r="D20" s="29"/>
      <c r="E20" s="29"/>
      <c r="F20" s="30"/>
      <c r="G20" s="31"/>
      <c r="H20" s="34"/>
      <c r="I20" s="29"/>
      <c r="J20" s="29"/>
      <c r="K20" s="30"/>
      <c r="L20" s="31"/>
      <c r="M20" s="119"/>
    </row>
    <row r="21" spans="1:13" ht="13.5" thickBot="1">
      <c r="A21" s="12" t="s">
        <v>12</v>
      </c>
      <c r="B21" s="74">
        <f>SUM(B4:B20)</f>
        <v>16783</v>
      </c>
      <c r="C21" s="14" t="s">
        <v>13</v>
      </c>
      <c r="D21" s="13">
        <f>SUM(D12:D20)</f>
        <v>508.95000000000005</v>
      </c>
      <c r="E21" s="15">
        <f>SUM(E12:E20)</f>
        <v>1377.42</v>
      </c>
      <c r="F21" s="16">
        <f>D21/B21</f>
        <v>0.030325329202168863</v>
      </c>
      <c r="G21" s="17">
        <f>E21/B21</f>
        <v>0.08207233510099506</v>
      </c>
      <c r="H21" s="14" t="s">
        <v>13</v>
      </c>
      <c r="I21" s="13">
        <f>SUM(I12:I20)</f>
        <v>5240.990000000001</v>
      </c>
      <c r="J21" s="13">
        <f>SUM(J12:J20)</f>
        <v>20925.060000000005</v>
      </c>
      <c r="K21" s="16">
        <f>I21/B21</f>
        <v>0.31227968777930054</v>
      </c>
      <c r="L21" s="17">
        <f>J21/B21</f>
        <v>1.2468009295120064</v>
      </c>
      <c r="M21" s="17"/>
    </row>
    <row r="23" spans="4:13" ht="12.75">
      <c r="D23" s="84"/>
      <c r="E23" s="84"/>
      <c r="F23" s="5"/>
      <c r="G23" s="5"/>
      <c r="H23" s="6"/>
      <c r="I23" s="84"/>
      <c r="J23" s="84"/>
      <c r="K23" s="5"/>
      <c r="L23" s="5"/>
      <c r="M23" s="5"/>
    </row>
    <row r="24" ht="13.5" thickBot="1"/>
    <row r="25" spans="1:13" ht="13.5" thickBot="1">
      <c r="A25" s="142" t="s">
        <v>50</v>
      </c>
      <c r="B25" s="149"/>
      <c r="C25" s="143" t="s">
        <v>49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5"/>
    </row>
    <row r="26" spans="1:13" ht="13.5" thickBot="1">
      <c r="A26" s="150"/>
      <c r="B26" s="151"/>
      <c r="C26" s="136" t="s">
        <v>0</v>
      </c>
      <c r="D26" s="137"/>
      <c r="E26" s="137"/>
      <c r="F26" s="137"/>
      <c r="G26" s="138"/>
      <c r="H26" s="133" t="s">
        <v>1</v>
      </c>
      <c r="I26" s="134"/>
      <c r="J26" s="134"/>
      <c r="K26" s="134"/>
      <c r="L26" s="134"/>
      <c r="M26" s="135"/>
    </row>
    <row r="27" spans="1:13" ht="39" thickBot="1">
      <c r="A27" s="60" t="s">
        <v>2</v>
      </c>
      <c r="B27" s="76" t="s">
        <v>3</v>
      </c>
      <c r="C27" s="62" t="s">
        <v>4</v>
      </c>
      <c r="D27" s="86" t="s">
        <v>5</v>
      </c>
      <c r="E27" s="86" t="s">
        <v>6</v>
      </c>
      <c r="F27" s="63" t="s">
        <v>7</v>
      </c>
      <c r="G27" s="61" t="s">
        <v>8</v>
      </c>
      <c r="H27" s="62" t="s">
        <v>9</v>
      </c>
      <c r="I27" s="89" t="s">
        <v>5</v>
      </c>
      <c r="J27" s="86" t="s">
        <v>6</v>
      </c>
      <c r="K27" s="63" t="s">
        <v>7</v>
      </c>
      <c r="L27" s="64" t="s">
        <v>8</v>
      </c>
      <c r="M27" s="57" t="s">
        <v>11</v>
      </c>
    </row>
    <row r="28" spans="1:13" ht="12.75">
      <c r="A28" s="65" t="s">
        <v>60</v>
      </c>
      <c r="B28" s="77">
        <v>134</v>
      </c>
      <c r="C28" s="66" t="s">
        <v>28</v>
      </c>
      <c r="D28" s="67">
        <v>44.23</v>
      </c>
      <c r="E28" s="67">
        <f>D28*2</f>
        <v>88.46</v>
      </c>
      <c r="F28" s="68">
        <f aca="true" t="shared" si="0" ref="F28:F39">D28/B28</f>
        <v>0.3300746268656716</v>
      </c>
      <c r="G28" s="69">
        <f aca="true" t="shared" si="1" ref="G28:G39">E28/B28</f>
        <v>0.6601492537313433</v>
      </c>
      <c r="H28" s="107" t="s">
        <v>27</v>
      </c>
      <c r="I28" s="67">
        <v>44.23</v>
      </c>
      <c r="J28" s="67">
        <f>I28*2</f>
        <v>88.46</v>
      </c>
      <c r="K28" s="108">
        <f aca="true" t="shared" si="2" ref="K28:K37">I28/B28</f>
        <v>0.3300746268656716</v>
      </c>
      <c r="L28" s="109">
        <f aca="true" t="shared" si="3" ref="L28:L37">J28/B28</f>
        <v>0.6601492537313433</v>
      </c>
      <c r="M28" s="129" t="s">
        <v>68</v>
      </c>
    </row>
    <row r="29" spans="1:13" ht="12.75">
      <c r="A29" s="59" t="s">
        <v>61</v>
      </c>
      <c r="B29" s="72">
        <v>178</v>
      </c>
      <c r="C29" s="32" t="s">
        <v>27</v>
      </c>
      <c r="D29" s="25">
        <v>96.7</v>
      </c>
      <c r="E29" s="25">
        <f>D29*3</f>
        <v>290.1</v>
      </c>
      <c r="F29" s="26">
        <f t="shared" si="0"/>
        <v>0.5432584269662921</v>
      </c>
      <c r="G29" s="33">
        <f t="shared" si="1"/>
        <v>1.6297752808988766</v>
      </c>
      <c r="H29" s="32" t="s">
        <v>27</v>
      </c>
      <c r="I29" s="25">
        <v>96.7</v>
      </c>
      <c r="J29" s="25">
        <f>I29*3</f>
        <v>290.1</v>
      </c>
      <c r="K29" s="26">
        <f>I29/B29</f>
        <v>0.5432584269662921</v>
      </c>
      <c r="L29" s="27">
        <f>J29/B29</f>
        <v>1.6297752808988766</v>
      </c>
      <c r="M29" s="130" t="s">
        <v>68</v>
      </c>
    </row>
    <row r="30" spans="1:13" ht="12.75">
      <c r="A30" s="59" t="s">
        <v>59</v>
      </c>
      <c r="B30" s="72">
        <v>205</v>
      </c>
      <c r="C30" s="36" t="s">
        <v>45</v>
      </c>
      <c r="D30" s="25">
        <v>152.81</v>
      </c>
      <c r="E30" s="25">
        <f>D30*2</f>
        <v>305.62</v>
      </c>
      <c r="F30" s="26">
        <f t="shared" si="0"/>
        <v>0.7454146341463415</v>
      </c>
      <c r="G30" s="33">
        <f t="shared" si="1"/>
        <v>1.490829268292683</v>
      </c>
      <c r="H30" s="110" t="s">
        <v>28</v>
      </c>
      <c r="I30" s="25">
        <v>152.81</v>
      </c>
      <c r="J30" s="25">
        <f>I30*2</f>
        <v>305.62</v>
      </c>
      <c r="K30" s="26">
        <f>I30/B30</f>
        <v>0.7454146341463415</v>
      </c>
      <c r="L30" s="27">
        <f>J30/B30</f>
        <v>1.490829268292683</v>
      </c>
      <c r="M30" s="130" t="s">
        <v>68</v>
      </c>
    </row>
    <row r="31" spans="1:13" ht="12.75">
      <c r="A31" s="59" t="s">
        <v>58</v>
      </c>
      <c r="B31" s="72">
        <v>159</v>
      </c>
      <c r="C31" s="32" t="s">
        <v>44</v>
      </c>
      <c r="D31" s="25">
        <v>64.54</v>
      </c>
      <c r="E31" s="25">
        <v>114.41</v>
      </c>
      <c r="F31" s="26">
        <f t="shared" si="0"/>
        <v>0.4059119496855346</v>
      </c>
      <c r="G31" s="33">
        <f t="shared" si="1"/>
        <v>0.7195597484276729</v>
      </c>
      <c r="H31" s="113" t="s">
        <v>46</v>
      </c>
      <c r="I31" s="105">
        <v>65</v>
      </c>
      <c r="J31" s="105">
        <v>114</v>
      </c>
      <c r="K31" s="106">
        <f t="shared" si="2"/>
        <v>0.4088050314465409</v>
      </c>
      <c r="L31" s="111">
        <f t="shared" si="3"/>
        <v>0.7169811320754716</v>
      </c>
      <c r="M31" s="112" t="s">
        <v>64</v>
      </c>
    </row>
    <row r="32" spans="1:13" ht="12.75">
      <c r="A32" s="59" t="s">
        <v>57</v>
      </c>
      <c r="B32" s="72">
        <v>328</v>
      </c>
      <c r="C32" s="36" t="s">
        <v>43</v>
      </c>
      <c r="D32" s="25">
        <v>94.55</v>
      </c>
      <c r="E32" s="25">
        <f>D32*2</f>
        <v>189.1</v>
      </c>
      <c r="F32" s="26">
        <f t="shared" si="0"/>
        <v>0.2882621951219512</v>
      </c>
      <c r="G32" s="33">
        <f t="shared" si="1"/>
        <v>0.5765243902439025</v>
      </c>
      <c r="H32" s="113" t="s">
        <v>46</v>
      </c>
      <c r="I32" s="105">
        <v>108</v>
      </c>
      <c r="J32" s="105">
        <v>202</v>
      </c>
      <c r="K32" s="106">
        <f t="shared" si="2"/>
        <v>0.32926829268292684</v>
      </c>
      <c r="L32" s="111">
        <f t="shared" si="3"/>
        <v>0.6158536585365854</v>
      </c>
      <c r="M32" s="112" t="s">
        <v>64</v>
      </c>
    </row>
    <row r="33" spans="1:13" ht="12.75">
      <c r="A33" s="59" t="s">
        <v>62</v>
      </c>
      <c r="B33" s="72">
        <v>231</v>
      </c>
      <c r="C33" s="32" t="s">
        <v>28</v>
      </c>
      <c r="D33" s="25">
        <v>41.89</v>
      </c>
      <c r="E33" s="25">
        <f>D33*2</f>
        <v>83.78</v>
      </c>
      <c r="F33" s="26">
        <f t="shared" si="0"/>
        <v>0.18134199134199133</v>
      </c>
      <c r="G33" s="33">
        <f t="shared" si="1"/>
        <v>0.36268398268398266</v>
      </c>
      <c r="H33" s="110" t="s">
        <v>28</v>
      </c>
      <c r="I33" s="105">
        <v>42</v>
      </c>
      <c r="J33" s="105">
        <f>I33*2</f>
        <v>84</v>
      </c>
      <c r="K33" s="106">
        <f t="shared" si="2"/>
        <v>0.18181818181818182</v>
      </c>
      <c r="L33" s="111">
        <f t="shared" si="3"/>
        <v>0.36363636363636365</v>
      </c>
      <c r="M33" s="112" t="s">
        <v>64</v>
      </c>
    </row>
    <row r="34" spans="1:13" ht="12.75">
      <c r="A34" s="59" t="s">
        <v>56</v>
      </c>
      <c r="B34" s="72">
        <v>78</v>
      </c>
      <c r="C34" s="32" t="s">
        <v>42</v>
      </c>
      <c r="D34" s="25">
        <v>39.27</v>
      </c>
      <c r="E34" s="25">
        <f>D34</f>
        <v>39.27</v>
      </c>
      <c r="F34" s="26">
        <f t="shared" si="0"/>
        <v>0.5034615384615385</v>
      </c>
      <c r="G34" s="33">
        <f t="shared" si="1"/>
        <v>0.5034615384615385</v>
      </c>
      <c r="H34" s="110" t="s">
        <v>29</v>
      </c>
      <c r="I34" s="105">
        <v>40</v>
      </c>
      <c r="J34" s="105">
        <f>I34</f>
        <v>40</v>
      </c>
      <c r="K34" s="106">
        <f t="shared" si="2"/>
        <v>0.5128205128205128</v>
      </c>
      <c r="L34" s="111">
        <f t="shared" si="3"/>
        <v>0.5128205128205128</v>
      </c>
      <c r="M34" s="112" t="s">
        <v>64</v>
      </c>
    </row>
    <row r="35" spans="1:13" ht="12.75" customHeight="1">
      <c r="A35" s="59" t="s">
        <v>55</v>
      </c>
      <c r="B35" s="72">
        <v>99</v>
      </c>
      <c r="C35" s="32" t="s">
        <v>28</v>
      </c>
      <c r="D35" s="25">
        <v>49.45</v>
      </c>
      <c r="E35" s="25">
        <f>D35*2</f>
        <v>98.9</v>
      </c>
      <c r="F35" s="26">
        <f t="shared" si="0"/>
        <v>0.49949494949494955</v>
      </c>
      <c r="G35" s="33">
        <f t="shared" si="1"/>
        <v>0.9989898989898991</v>
      </c>
      <c r="H35" s="113" t="s">
        <v>40</v>
      </c>
      <c r="I35" s="105">
        <v>49</v>
      </c>
      <c r="J35" s="105">
        <v>85</v>
      </c>
      <c r="K35" s="106">
        <f t="shared" si="2"/>
        <v>0.494949494949495</v>
      </c>
      <c r="L35" s="111">
        <f t="shared" si="3"/>
        <v>0.8585858585858586</v>
      </c>
      <c r="M35" s="112" t="s">
        <v>64</v>
      </c>
    </row>
    <row r="36" spans="1:13" ht="12.75" customHeight="1">
      <c r="A36" s="59" t="s">
        <v>54</v>
      </c>
      <c r="B36" s="72">
        <v>93</v>
      </c>
      <c r="C36" s="32" t="s">
        <v>28</v>
      </c>
      <c r="D36" s="25">
        <v>31.18</v>
      </c>
      <c r="E36" s="25">
        <f>D36*2</f>
        <v>62.36</v>
      </c>
      <c r="F36" s="26">
        <f t="shared" si="0"/>
        <v>0.3352688172043011</v>
      </c>
      <c r="G36" s="33">
        <f t="shared" si="1"/>
        <v>0.6705376344086021</v>
      </c>
      <c r="H36" s="110" t="s">
        <v>28</v>
      </c>
      <c r="I36" s="25">
        <v>31.18</v>
      </c>
      <c r="J36" s="25">
        <f>I36*2</f>
        <v>62.36</v>
      </c>
      <c r="K36" s="26">
        <f>I36/B36</f>
        <v>0.3352688172043011</v>
      </c>
      <c r="L36" s="27">
        <f>J36/B36</f>
        <v>0.6705376344086021</v>
      </c>
      <c r="M36" s="112" t="s">
        <v>64</v>
      </c>
    </row>
    <row r="37" spans="1:13" ht="12.75">
      <c r="A37" s="65" t="s">
        <v>51</v>
      </c>
      <c r="B37" s="77">
        <v>199</v>
      </c>
      <c r="C37" s="66" t="s">
        <v>27</v>
      </c>
      <c r="D37" s="67">
        <v>58.96</v>
      </c>
      <c r="E37" s="67">
        <f>D37*3</f>
        <v>176.88</v>
      </c>
      <c r="F37" s="68">
        <f t="shared" si="0"/>
        <v>0.29628140703517586</v>
      </c>
      <c r="G37" s="69">
        <f t="shared" si="1"/>
        <v>0.8888442211055276</v>
      </c>
      <c r="H37" s="107" t="s">
        <v>27</v>
      </c>
      <c r="I37" s="114">
        <v>59</v>
      </c>
      <c r="J37" s="114">
        <f>I37*3</f>
        <v>177</v>
      </c>
      <c r="K37" s="108">
        <f t="shared" si="2"/>
        <v>0.2964824120603015</v>
      </c>
      <c r="L37" s="109">
        <f t="shared" si="3"/>
        <v>0.8894472361809045</v>
      </c>
      <c r="M37" s="112" t="s">
        <v>64</v>
      </c>
    </row>
    <row r="38" spans="1:13" ht="12.75">
      <c r="A38" s="59" t="s">
        <v>52</v>
      </c>
      <c r="B38" s="72">
        <v>239</v>
      </c>
      <c r="C38" s="32" t="s">
        <v>41</v>
      </c>
      <c r="D38" s="25">
        <v>62.46</v>
      </c>
      <c r="E38" s="25">
        <f>D38*3</f>
        <v>187.38</v>
      </c>
      <c r="F38" s="26">
        <f t="shared" si="0"/>
        <v>0.2613389121338912</v>
      </c>
      <c r="G38" s="33">
        <f t="shared" si="1"/>
        <v>0.7840167364016736</v>
      </c>
      <c r="H38" s="32" t="s">
        <v>41</v>
      </c>
      <c r="I38" s="25">
        <v>62.46</v>
      </c>
      <c r="J38" s="25">
        <f>I38*3</f>
        <v>187.38</v>
      </c>
      <c r="K38" s="26">
        <f>I38/B38</f>
        <v>0.2613389121338912</v>
      </c>
      <c r="L38" s="27">
        <f>J38/B38</f>
        <v>0.7840167364016736</v>
      </c>
      <c r="M38" s="130" t="s">
        <v>68</v>
      </c>
    </row>
    <row r="39" spans="1:31" s="126" customFormat="1" ht="12.75" customHeight="1">
      <c r="A39" s="59" t="s">
        <v>53</v>
      </c>
      <c r="B39" s="127">
        <v>159</v>
      </c>
      <c r="C39" s="124" t="s">
        <v>41</v>
      </c>
      <c r="D39" s="46">
        <v>102.92</v>
      </c>
      <c r="E39" s="46">
        <f>D39*3</f>
        <v>308.76</v>
      </c>
      <c r="F39" s="47">
        <f t="shared" si="0"/>
        <v>0.6472955974842768</v>
      </c>
      <c r="G39" s="128">
        <f t="shared" si="1"/>
        <v>1.94188679245283</v>
      </c>
      <c r="H39" s="124" t="s">
        <v>41</v>
      </c>
      <c r="I39" s="46">
        <v>102.92</v>
      </c>
      <c r="J39" s="46">
        <f>I39*3</f>
        <v>308.76</v>
      </c>
      <c r="K39" s="47">
        <f>I39/B39</f>
        <v>0.6472955974842768</v>
      </c>
      <c r="L39" s="93">
        <f>J39/B39</f>
        <v>1.94188679245283</v>
      </c>
      <c r="M39" s="130" t="s">
        <v>68</v>
      </c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</row>
    <row r="40" spans="1:13" ht="12.75" customHeight="1" thickBot="1">
      <c r="A40" s="7"/>
      <c r="B40" s="73"/>
      <c r="C40" s="34"/>
      <c r="D40" s="29"/>
      <c r="E40" s="29"/>
      <c r="F40" s="30"/>
      <c r="G40" s="35"/>
      <c r="H40" s="115"/>
      <c r="I40" s="116"/>
      <c r="J40" s="116"/>
      <c r="K40" s="117"/>
      <c r="L40" s="118"/>
      <c r="M40" s="119"/>
    </row>
    <row r="41" spans="1:13" ht="13.5" thickBot="1">
      <c r="A41" s="12" t="s">
        <v>12</v>
      </c>
      <c r="B41" s="74">
        <f>SUM(B28:B40)</f>
        <v>2102</v>
      </c>
      <c r="C41" s="14" t="s">
        <v>13</v>
      </c>
      <c r="D41" s="15">
        <f>SUM(D28:D40)</f>
        <v>838.96</v>
      </c>
      <c r="E41" s="15">
        <f>SUM(E28:E40)</f>
        <v>1945.0200000000002</v>
      </c>
      <c r="F41" s="16">
        <f>D41/B41</f>
        <v>0.3991246431969553</v>
      </c>
      <c r="G41" s="18">
        <f>E41/B41</f>
        <v>0.9253187440532827</v>
      </c>
      <c r="H41" s="19" t="s">
        <v>13</v>
      </c>
      <c r="I41" s="20">
        <f>SUM(I28:I40)</f>
        <v>853.3</v>
      </c>
      <c r="J41" s="20">
        <f>SUM(J28:J40)</f>
        <v>1944.68</v>
      </c>
      <c r="K41" s="21">
        <f>I41/B41</f>
        <v>0.40594671741198857</v>
      </c>
      <c r="L41" s="22">
        <f>J41/B41</f>
        <v>0.9251569933396765</v>
      </c>
      <c r="M41" s="23"/>
    </row>
    <row r="43" spans="4:13" ht="12.75">
      <c r="D43" s="84"/>
      <c r="E43" s="84"/>
      <c r="F43" s="5"/>
      <c r="G43" s="5"/>
      <c r="H43" s="6"/>
      <c r="I43" s="84"/>
      <c r="J43" s="84"/>
      <c r="K43" s="5"/>
      <c r="L43" s="5"/>
      <c r="M43" s="5"/>
    </row>
    <row r="44" spans="1:13" ht="12.75">
      <c r="A44" s="37"/>
      <c r="B44" s="78"/>
      <c r="C44" s="6"/>
      <c r="D44" s="84"/>
      <c r="E44" s="84"/>
      <c r="F44" s="5"/>
      <c r="G44" s="5"/>
      <c r="H44" s="6"/>
      <c r="I44" s="84"/>
      <c r="J44" s="84"/>
      <c r="K44" s="5"/>
      <c r="L44" s="5"/>
      <c r="M44" s="5"/>
    </row>
    <row r="45" spans="1:13" ht="12.75">
      <c r="A45" s="154" t="s">
        <v>36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95"/>
    </row>
    <row r="46" spans="1:13" ht="12.75">
      <c r="A46" s="147"/>
      <c r="B46" s="147"/>
      <c r="C46" s="148" t="s">
        <v>0</v>
      </c>
      <c r="D46" s="148"/>
      <c r="E46" s="148"/>
      <c r="F46" s="148"/>
      <c r="G46" s="148"/>
      <c r="H46" s="152" t="s">
        <v>1</v>
      </c>
      <c r="I46" s="153"/>
      <c r="J46" s="153"/>
      <c r="K46" s="153"/>
      <c r="L46" s="153"/>
      <c r="M46" s="96"/>
    </row>
    <row r="47" spans="1:13" ht="38.25">
      <c r="A47" s="38"/>
      <c r="B47" s="79" t="s">
        <v>3</v>
      </c>
      <c r="C47" s="40" t="s">
        <v>4</v>
      </c>
      <c r="D47" s="87" t="s">
        <v>5</v>
      </c>
      <c r="E47" s="87" t="s">
        <v>6</v>
      </c>
      <c r="F47" s="39" t="s">
        <v>7</v>
      </c>
      <c r="G47" s="39" t="s">
        <v>8</v>
      </c>
      <c r="H47" s="40" t="s">
        <v>9</v>
      </c>
      <c r="I47" s="87" t="s">
        <v>5</v>
      </c>
      <c r="J47" s="87" t="s">
        <v>6</v>
      </c>
      <c r="K47" s="39" t="s">
        <v>7</v>
      </c>
      <c r="L47" s="90" t="s">
        <v>8</v>
      </c>
      <c r="M47" s="99"/>
    </row>
    <row r="48" spans="1:31" ht="25.5">
      <c r="A48" s="41" t="s">
        <v>38</v>
      </c>
      <c r="B48" s="80">
        <f aca="true" t="shared" si="4" ref="B48:L48">B21</f>
        <v>16783</v>
      </c>
      <c r="C48" s="42" t="str">
        <f t="shared" si="4"/>
        <v>/</v>
      </c>
      <c r="D48" s="8">
        <f t="shared" si="4"/>
        <v>508.95000000000005</v>
      </c>
      <c r="E48" s="8">
        <f t="shared" si="4"/>
        <v>1377.42</v>
      </c>
      <c r="F48" s="9">
        <f t="shared" si="4"/>
        <v>0.030325329202168863</v>
      </c>
      <c r="G48" s="9">
        <f t="shared" si="4"/>
        <v>0.08207233510099506</v>
      </c>
      <c r="H48" s="42" t="str">
        <f t="shared" si="4"/>
        <v>/</v>
      </c>
      <c r="I48" s="8">
        <f t="shared" si="4"/>
        <v>5240.990000000001</v>
      </c>
      <c r="J48" s="8">
        <f t="shared" si="4"/>
        <v>20925.060000000005</v>
      </c>
      <c r="K48" s="9">
        <f t="shared" si="4"/>
        <v>0.31227968777930054</v>
      </c>
      <c r="L48" s="91">
        <f t="shared" si="4"/>
        <v>1.2468009295120064</v>
      </c>
      <c r="M48" s="97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ht="25.5">
      <c r="A49" s="41" t="s">
        <v>65</v>
      </c>
      <c r="B49" s="80">
        <f>B41</f>
        <v>2102</v>
      </c>
      <c r="C49" s="42" t="str">
        <f aca="true" t="shared" si="5" ref="C49:L49">C41</f>
        <v>/</v>
      </c>
      <c r="D49" s="8">
        <f t="shared" si="5"/>
        <v>838.96</v>
      </c>
      <c r="E49" s="8">
        <f t="shared" si="5"/>
        <v>1945.0200000000002</v>
      </c>
      <c r="F49" s="9">
        <f t="shared" si="5"/>
        <v>0.3991246431969553</v>
      </c>
      <c r="G49" s="9">
        <f t="shared" si="5"/>
        <v>0.9253187440532827</v>
      </c>
      <c r="H49" s="42" t="str">
        <f t="shared" si="5"/>
        <v>/</v>
      </c>
      <c r="I49" s="8">
        <f t="shared" si="5"/>
        <v>853.3</v>
      </c>
      <c r="J49" s="8">
        <f t="shared" si="5"/>
        <v>1944.68</v>
      </c>
      <c r="K49" s="9">
        <f t="shared" si="5"/>
        <v>0.40594671741198857</v>
      </c>
      <c r="L49" s="9">
        <f t="shared" si="5"/>
        <v>0.9251569933396765</v>
      </c>
      <c r="M49" s="97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25.5">
      <c r="A50" s="41" t="s">
        <v>66</v>
      </c>
      <c r="B50" s="80">
        <v>384</v>
      </c>
      <c r="C50" s="42" t="s">
        <v>13</v>
      </c>
      <c r="D50" s="80" t="s">
        <v>13</v>
      </c>
      <c r="E50" s="80" t="s">
        <v>13</v>
      </c>
      <c r="F50" s="80" t="s">
        <v>13</v>
      </c>
      <c r="G50" s="80" t="s">
        <v>13</v>
      </c>
      <c r="H50" s="42" t="s">
        <v>13</v>
      </c>
      <c r="I50" s="80" t="s">
        <v>13</v>
      </c>
      <c r="J50" s="80" t="s">
        <v>13</v>
      </c>
      <c r="K50" s="80" t="s">
        <v>13</v>
      </c>
      <c r="L50" s="80" t="s">
        <v>13</v>
      </c>
      <c r="M50" s="97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ht="12.75">
      <c r="A51" s="41" t="s">
        <v>39</v>
      </c>
      <c r="B51" s="81">
        <v>1379</v>
      </c>
      <c r="C51" s="43" t="s">
        <v>13</v>
      </c>
      <c r="D51" s="10" t="s">
        <v>13</v>
      </c>
      <c r="E51" s="10" t="s">
        <v>13</v>
      </c>
      <c r="F51" s="11" t="s">
        <v>13</v>
      </c>
      <c r="G51" s="11" t="s">
        <v>13</v>
      </c>
      <c r="H51" s="43" t="s">
        <v>13</v>
      </c>
      <c r="I51" s="10" t="s">
        <v>13</v>
      </c>
      <c r="J51" s="10" t="s">
        <v>13</v>
      </c>
      <c r="K51" s="11" t="s">
        <v>13</v>
      </c>
      <c r="L51" s="92" t="s">
        <v>13</v>
      </c>
      <c r="M51" s="97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2.75">
      <c r="A52" s="44" t="s">
        <v>37</v>
      </c>
      <c r="B52" s="81">
        <f>B53-SUM(B48:B51)</f>
        <v>2594</v>
      </c>
      <c r="C52" s="45" t="s">
        <v>13</v>
      </c>
      <c r="D52" s="46" t="s">
        <v>13</v>
      </c>
      <c r="E52" s="46" t="s">
        <v>13</v>
      </c>
      <c r="F52" s="47" t="s">
        <v>13</v>
      </c>
      <c r="G52" s="47" t="s">
        <v>13</v>
      </c>
      <c r="H52" s="45" t="s">
        <v>13</v>
      </c>
      <c r="I52" s="46" t="s">
        <v>13</v>
      </c>
      <c r="J52" s="46" t="s">
        <v>13</v>
      </c>
      <c r="K52" s="47" t="s">
        <v>13</v>
      </c>
      <c r="L52" s="93" t="s">
        <v>13</v>
      </c>
      <c r="M52" s="98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12.75">
      <c r="A53" s="48" t="s">
        <v>12</v>
      </c>
      <c r="B53" s="82">
        <v>23242</v>
      </c>
      <c r="C53" s="50" t="s">
        <v>13</v>
      </c>
      <c r="D53" s="49">
        <f>SUM(D48:D52)</f>
        <v>1347.91</v>
      </c>
      <c r="E53" s="49">
        <f>SUM(E48:E52)</f>
        <v>3322.4400000000005</v>
      </c>
      <c r="F53" s="51">
        <f>D53/B53</f>
        <v>0.0579945787797952</v>
      </c>
      <c r="G53" s="51">
        <f>E53/B53</f>
        <v>0.142949832200327</v>
      </c>
      <c r="H53" s="50" t="s">
        <v>13</v>
      </c>
      <c r="I53" s="49">
        <f>SUM(I48:I52)</f>
        <v>6094.290000000001</v>
      </c>
      <c r="J53" s="49">
        <f>SUM(J48:J52)</f>
        <v>22869.740000000005</v>
      </c>
      <c r="K53" s="51">
        <f>I53/B53</f>
        <v>0.2622102228723862</v>
      </c>
      <c r="L53" s="94">
        <f>J53/B53</f>
        <v>0.983983306083814</v>
      </c>
      <c r="M53" s="98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4:31" ht="12.75">
      <c r="D54" s="84"/>
      <c r="E54" s="84"/>
      <c r="F54" s="5"/>
      <c r="G54" s="5"/>
      <c r="H54" s="6"/>
      <c r="I54" s="84"/>
      <c r="J54" s="84"/>
      <c r="K54" s="5"/>
      <c r="L54" s="5"/>
      <c r="M54" s="5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</sheetData>
  <sheetProtection selectLockedCells="1" selectUnlockedCells="1"/>
  <mergeCells count="12">
    <mergeCell ref="A46:B46"/>
    <mergeCell ref="C46:G46"/>
    <mergeCell ref="C25:M25"/>
    <mergeCell ref="A25:B26"/>
    <mergeCell ref="H46:L46"/>
    <mergeCell ref="A45:L45"/>
    <mergeCell ref="H26:M26"/>
    <mergeCell ref="C26:G26"/>
    <mergeCell ref="H2:M2"/>
    <mergeCell ref="A1:B2"/>
    <mergeCell ref="C1:M1"/>
    <mergeCell ref="C2:G2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38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2016-06-14T08:42:46Z</cp:lastPrinted>
  <dcterms:created xsi:type="dcterms:W3CDTF">2015-07-31T11:57:19Z</dcterms:created>
  <dcterms:modified xsi:type="dcterms:W3CDTF">2016-06-14T10:56:21Z</dcterms:modified>
  <cp:category/>
  <cp:version/>
  <cp:contentType/>
  <cp:contentStatus/>
</cp:coreProperties>
</file>